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493455\Desktop\Suivi perso\"/>
    </mc:Choice>
  </mc:AlternateContent>
  <xr:revisionPtr revIDLastSave="0" documentId="13_ncr:1_{6BC2129C-D52A-46DB-812E-2CDE7862EE50}" xr6:coauthVersionLast="47" xr6:coauthVersionMax="47" xr10:uidLastSave="{00000000-0000-0000-0000-000000000000}"/>
  <bookViews>
    <workbookView xWindow="-120" yWindow="-120" windowWidth="29040" windowHeight="15840" tabRatio="744" xr2:uid="{00000000-000D-0000-FFFF-FFFF00000000}"/>
  </bookViews>
  <sheets>
    <sheet name="Synthese Projet" sheetId="1" r:id="rId1"/>
    <sheet name="Liste" sheetId="5" r:id="rId2"/>
    <sheet name="Feuil1" sheetId="3" r:id="rId3"/>
    <sheet name="Feuil2" sheetId="4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</externalReferences>
  <definedNames>
    <definedName name="_xlnm._FilterDatabase" localSheetId="0" hidden="1">'Synthese Projet'!$A$6:$AD$25</definedName>
    <definedName name="date" localSheetId="2">#REF!</definedName>
    <definedName name="date">#REF!</definedName>
    <definedName name="Z_25A31BEE_B6DD_4064_862D_DCDDCC1FCB21_.wvu.FilterData" localSheetId="0" hidden="1">'Synthese Projet'!$A$6:$AD$25</definedName>
    <definedName name="Z_25A31BEE_B6DD_4064_862D_DCDDCC1FCB21_.wvu.PrintArea" localSheetId="0" hidden="1">'Synthese Projet'!$B$4:$AD$44</definedName>
    <definedName name="_xlnm.Print_Area" localSheetId="0">'Synthese Projet'!$B$4:$AD$44</definedName>
  </definedNames>
  <calcPr calcId="191029"/>
  <customWorkbookViews>
    <customWorkbookView name="AZDINE MANJLI - J493455 - Affichage personnalisé" guid="{25A31BEE-B6DD-4064-862D-DCDDCC1FCB21}" mergeInterval="0" personalView="1" maximized="1" xWindow="-1928" yWindow="-8" windowWidth="1936" windowHeight="1066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28" i="1" l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AG27" i="1" l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L16" i="1"/>
  <c r="K16" i="1"/>
  <c r="J16" i="1"/>
  <c r="I16" i="1"/>
  <c r="L20" i="1"/>
  <c r="J20" i="1"/>
  <c r="L18" i="1" l="1"/>
  <c r="J18" i="1"/>
  <c r="B15" i="5" l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W21" i="1" l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W20" i="1"/>
  <c r="V20" i="1"/>
  <c r="U20" i="1"/>
  <c r="T20" i="1"/>
  <c r="S20" i="1"/>
  <c r="R20" i="1"/>
  <c r="Q20" i="1"/>
  <c r="P20" i="1"/>
  <c r="O20" i="1"/>
  <c r="N20" i="1"/>
  <c r="M20" i="1"/>
  <c r="K20" i="1"/>
  <c r="I20" i="1"/>
  <c r="H20" i="1"/>
  <c r="G20" i="1"/>
  <c r="F20" i="1"/>
  <c r="E20" i="1"/>
  <c r="D20" i="1"/>
  <c r="C20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W18" i="1"/>
  <c r="V18" i="1"/>
  <c r="U18" i="1"/>
  <c r="T18" i="1"/>
  <c r="S18" i="1"/>
  <c r="R18" i="1"/>
  <c r="Q18" i="1"/>
  <c r="P18" i="1"/>
  <c r="O18" i="1"/>
  <c r="N18" i="1"/>
  <c r="M18" i="1"/>
  <c r="K18" i="1"/>
  <c r="I18" i="1"/>
  <c r="H18" i="1"/>
  <c r="G18" i="1"/>
  <c r="F18" i="1"/>
  <c r="E18" i="1"/>
  <c r="D18" i="1"/>
  <c r="C18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W16" i="1"/>
  <c r="V16" i="1"/>
  <c r="U16" i="1"/>
  <c r="T16" i="1"/>
  <c r="S16" i="1"/>
  <c r="R16" i="1"/>
  <c r="Q16" i="1"/>
  <c r="P16" i="1"/>
  <c r="O16" i="1"/>
  <c r="N16" i="1"/>
  <c r="M16" i="1"/>
  <c r="H16" i="1"/>
  <c r="G16" i="1"/>
  <c r="F16" i="1"/>
  <c r="E16" i="1"/>
  <c r="D16" i="1"/>
  <c r="C16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W11" i="1"/>
  <c r="P11" i="1"/>
  <c r="O11" i="1"/>
  <c r="N11" i="1"/>
  <c r="M11" i="1"/>
  <c r="C11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C2" i="1" l="1"/>
  <c r="AG26" i="1" l="1"/>
  <c r="Y26" i="1"/>
  <c r="AF26" i="1"/>
  <c r="AE26" i="1"/>
  <c r="AD26" i="1"/>
  <c r="AC26" i="1"/>
  <c r="AB26" i="1"/>
  <c r="AA26" i="1"/>
  <c r="Z26" i="1"/>
  <c r="X26" i="1"/>
  <c r="Z25" i="1"/>
  <c r="AG24" i="1"/>
  <c r="Y24" i="1"/>
  <c r="AF23" i="1"/>
  <c r="X23" i="1"/>
  <c r="AE22" i="1"/>
  <c r="AG25" i="1"/>
  <c r="Y25" i="1"/>
  <c r="AF24" i="1"/>
  <c r="X24" i="1"/>
  <c r="AE23" i="1"/>
  <c r="AD22" i="1"/>
  <c r="AF25" i="1"/>
  <c r="X25" i="1"/>
  <c r="AE24" i="1"/>
  <c r="AD23" i="1"/>
  <c r="AC22" i="1"/>
  <c r="AC23" i="1"/>
  <c r="AE25" i="1"/>
  <c r="AD25" i="1"/>
  <c r="AC24" i="1"/>
  <c r="AB23" i="1"/>
  <c r="AA22" i="1"/>
  <c r="AC25" i="1"/>
  <c r="AB24" i="1"/>
  <c r="AA23" i="1"/>
  <c r="Z22" i="1"/>
  <c r="AD24" i="1"/>
  <c r="AB25" i="1"/>
  <c r="AA24" i="1"/>
  <c r="Z23" i="1"/>
  <c r="AG22" i="1"/>
  <c r="Y22" i="1"/>
  <c r="AA25" i="1"/>
  <c r="Z24" i="1"/>
  <c r="AG23" i="1"/>
  <c r="Y23" i="1"/>
  <c r="AF22" i="1"/>
  <c r="X22" i="1"/>
  <c r="AB22" i="1"/>
  <c r="AC21" i="1"/>
  <c r="AB20" i="1"/>
  <c r="AA19" i="1"/>
  <c r="Z18" i="1"/>
  <c r="AG17" i="1"/>
  <c r="Y17" i="1"/>
  <c r="AE16" i="1"/>
  <c r="AC15" i="1"/>
  <c r="AB14" i="1"/>
  <c r="AA13" i="1"/>
  <c r="Z12" i="1"/>
  <c r="AF11" i="1"/>
  <c r="AG10" i="1"/>
  <c r="Y10" i="1"/>
  <c r="AF9" i="1"/>
  <c r="X9" i="1"/>
  <c r="AE8" i="1"/>
  <c r="AD7" i="1"/>
  <c r="AB19" i="1"/>
  <c r="AD15" i="1"/>
  <c r="AF8" i="1"/>
  <c r="AB21" i="1"/>
  <c r="AA20" i="1"/>
  <c r="Z19" i="1"/>
  <c r="AG18" i="1"/>
  <c r="Y18" i="1"/>
  <c r="AF17" i="1"/>
  <c r="X17" i="1"/>
  <c r="AD16" i="1"/>
  <c r="AB15" i="1"/>
  <c r="AA14" i="1"/>
  <c r="Z13" i="1"/>
  <c r="AG12" i="1"/>
  <c r="Y12" i="1"/>
  <c r="AB11" i="1"/>
  <c r="AF10" i="1"/>
  <c r="X10" i="1"/>
  <c r="AE9" i="1"/>
  <c r="AD8" i="1"/>
  <c r="AC7" i="1"/>
  <c r="AD21" i="1"/>
  <c r="AF16" i="1"/>
  <c r="AG9" i="1"/>
  <c r="AA21" i="1"/>
  <c r="Z20" i="1"/>
  <c r="AG19" i="1"/>
  <c r="Y19" i="1"/>
  <c r="AF18" i="1"/>
  <c r="X18" i="1"/>
  <c r="AE17" i="1"/>
  <c r="AC16" i="1"/>
  <c r="AA15" i="1"/>
  <c r="Z14" i="1"/>
  <c r="AG13" i="1"/>
  <c r="Y13" i="1"/>
  <c r="AF12" i="1"/>
  <c r="X12" i="1"/>
  <c r="AA11" i="1"/>
  <c r="AE10" i="1"/>
  <c r="AD9" i="1"/>
  <c r="AC8" i="1"/>
  <c r="AB7" i="1"/>
  <c r="Z17" i="1"/>
  <c r="AC14" i="1"/>
  <c r="X8" i="1"/>
  <c r="Z21" i="1"/>
  <c r="AG20" i="1"/>
  <c r="Y20" i="1"/>
  <c r="AF19" i="1"/>
  <c r="X19" i="1"/>
  <c r="AE18" i="1"/>
  <c r="AD17" i="1"/>
  <c r="AB16" i="1"/>
  <c r="Z15" i="1"/>
  <c r="AG14" i="1"/>
  <c r="Y14" i="1"/>
  <c r="AF13" i="1"/>
  <c r="X13" i="1"/>
  <c r="AE12" i="1"/>
  <c r="AD10" i="1"/>
  <c r="AC9" i="1"/>
  <c r="AB8" i="1"/>
  <c r="AA7" i="1"/>
  <c r="AB13" i="1"/>
  <c r="AE7" i="1"/>
  <c r="AG21" i="1"/>
  <c r="Y21" i="1"/>
  <c r="AF20" i="1"/>
  <c r="X20" i="1"/>
  <c r="AE19" i="1"/>
  <c r="AD18" i="1"/>
  <c r="AC17" i="1"/>
  <c r="AA16" i="1"/>
  <c r="AG15" i="1"/>
  <c r="Y15" i="1"/>
  <c r="AF14" i="1"/>
  <c r="X14" i="1"/>
  <c r="AE13" i="1"/>
  <c r="AD12" i="1"/>
  <c r="AC10" i="1"/>
  <c r="AB9" i="1"/>
  <c r="AA8" i="1"/>
  <c r="Z7" i="1"/>
  <c r="AA18" i="1"/>
  <c r="Y9" i="1"/>
  <c r="AF21" i="1"/>
  <c r="X21" i="1"/>
  <c r="AE20" i="1"/>
  <c r="AD19" i="1"/>
  <c r="AC18" i="1"/>
  <c r="AB17" i="1"/>
  <c r="Z16" i="1"/>
  <c r="AF15" i="1"/>
  <c r="X15" i="1"/>
  <c r="AE14" i="1"/>
  <c r="AD13" i="1"/>
  <c r="AC12" i="1"/>
  <c r="AB10" i="1"/>
  <c r="AA9" i="1"/>
  <c r="Z8" i="1"/>
  <c r="AG7" i="1"/>
  <c r="Y7" i="1"/>
  <c r="AC20" i="1"/>
  <c r="X16" i="1"/>
  <c r="Z10" i="1"/>
  <c r="AE21" i="1"/>
  <c r="AD20" i="1"/>
  <c r="AC19" i="1"/>
  <c r="AB18" i="1"/>
  <c r="AA17" i="1"/>
  <c r="AG16" i="1"/>
  <c r="Y16" i="1"/>
  <c r="AE15" i="1"/>
  <c r="AD14" i="1"/>
  <c r="AC13" i="1"/>
  <c r="AB12" i="1"/>
  <c r="AA10" i="1"/>
  <c r="Z9" i="1"/>
  <c r="AG8" i="1"/>
  <c r="Y8" i="1"/>
  <c r="AF7" i="1"/>
  <c r="X7" i="1"/>
  <c r="AA12" i="1"/>
  <c r="M39" i="1"/>
  <c r="P39" i="1"/>
  <c r="O39" i="1"/>
  <c r="N39" i="1"/>
  <c r="W39" i="1"/>
  <c r="AF39" i="1" l="1"/>
  <c r="AA39" i="1"/>
  <c r="AB39" i="1"/>
  <c r="S11" i="1" l="1"/>
  <c r="S39" i="1" s="1"/>
  <c r="K11" i="1"/>
  <c r="K39" i="1" s="1"/>
  <c r="J11" i="1" l="1"/>
  <c r="I11" i="1"/>
  <c r="I39" i="1" s="1"/>
  <c r="L11" i="1"/>
  <c r="U11" i="1" l="1"/>
  <c r="U39" i="1" s="1"/>
  <c r="T11" i="1"/>
  <c r="T39" i="1" s="1"/>
  <c r="V11" i="1" l="1"/>
  <c r="V39" i="1" s="1"/>
  <c r="R11" i="1" l="1"/>
  <c r="R39" i="1" s="1"/>
  <c r="G11" i="1" l="1"/>
  <c r="G39" i="1" s="1"/>
  <c r="D11" i="1" l="1"/>
  <c r="D39" i="1" s="1"/>
  <c r="Q11" i="1" l="1"/>
  <c r="Q39" i="1" s="1"/>
  <c r="F11" i="1"/>
  <c r="F39" i="1" s="1"/>
  <c r="H11" i="1" l="1"/>
  <c r="H39" i="1" s="1"/>
  <c r="E11" i="1"/>
  <c r="E39" i="1" s="1"/>
  <c r="AD11" i="1" l="1"/>
  <c r="AE11" i="1"/>
  <c r="AE39" i="1" s="1"/>
  <c r="AG11" i="1"/>
  <c r="AG39" i="1" s="1"/>
  <c r="AC11" i="1"/>
  <c r="AC39" i="1" s="1"/>
  <c r="Z11" i="1"/>
  <c r="Z39" i="1" s="1"/>
  <c r="Y11" i="1"/>
  <c r="Y39" i="1" s="1"/>
  <c r="X11" i="1"/>
  <c r="X39" i="1" s="1"/>
  <c r="AD39" i="1" l="1"/>
  <c r="E1" i="1"/>
</calcChain>
</file>

<file path=xl/sharedStrings.xml><?xml version="1.0" encoding="utf-8"?>
<sst xmlns="http://schemas.openxmlformats.org/spreadsheetml/2006/main" count="220" uniqueCount="160">
  <si>
    <t>Mise en page SDP</t>
  </si>
  <si>
    <t>DATE DEBUT</t>
  </si>
  <si>
    <t>DATE FIN</t>
  </si>
  <si>
    <t>Onglet Avancement</t>
  </si>
  <si>
    <t>Schémas SDP</t>
  </si>
  <si>
    <t>Prototypes</t>
  </si>
  <si>
    <t>Schémas COMP</t>
  </si>
  <si>
    <t>Schémas IMP</t>
  </si>
  <si>
    <t>Onglet objectifs</t>
  </si>
  <si>
    <t>PROTOTYPE "D"</t>
  </si>
  <si>
    <t>PRINCIPE "K"</t>
  </si>
  <si>
    <t>CABLAGE "R"</t>
  </si>
  <si>
    <t>PROTOTYPE "AE"</t>
  </si>
  <si>
    <t>ELECTRIQUE "AL"</t>
  </si>
  <si>
    <t>IMPLANTATION "AS"</t>
  </si>
  <si>
    <t>Nbr</t>
  </si>
  <si>
    <t>Adresse</t>
  </si>
  <si>
    <t>Total de livrable produit</t>
  </si>
  <si>
    <t>D8</t>
  </si>
  <si>
    <t>D9</t>
  </si>
  <si>
    <t>D10</t>
  </si>
  <si>
    <t>B5</t>
  </si>
  <si>
    <t>D11</t>
  </si>
  <si>
    <t>D12</t>
  </si>
  <si>
    <t>B6</t>
  </si>
  <si>
    <t>D14</t>
  </si>
  <si>
    <t>B4</t>
  </si>
  <si>
    <t>H9</t>
  </si>
  <si>
    <t>FTR CABLAGE</t>
  </si>
  <si>
    <t>FTR IMPL</t>
  </si>
  <si>
    <t>PR REF</t>
  </si>
  <si>
    <t>CAB REF</t>
  </si>
  <si>
    <t>IMPL REF</t>
  </si>
  <si>
    <t>I9</t>
  </si>
  <si>
    <t>I10</t>
  </si>
  <si>
    <t>I14</t>
  </si>
  <si>
    <t>IMPL REALISE</t>
  </si>
  <si>
    <t>Mise en page COMPONENT</t>
  </si>
  <si>
    <t>Component routé</t>
  </si>
  <si>
    <t>SDP routé</t>
  </si>
  <si>
    <t>Câblage routé</t>
  </si>
  <si>
    <t>FTR SDP</t>
  </si>
  <si>
    <t>H12</t>
  </si>
  <si>
    <t>COMP REF</t>
  </si>
  <si>
    <t>I12</t>
  </si>
  <si>
    <t>BG</t>
  </si>
  <si>
    <t>BH</t>
  </si>
  <si>
    <t>BI</t>
  </si>
  <si>
    <t>BJ</t>
  </si>
  <si>
    <t>PR</t>
  </si>
  <si>
    <t>CAB</t>
  </si>
  <si>
    <t>COMP</t>
  </si>
  <si>
    <t>IMPL</t>
  </si>
  <si>
    <t>N11</t>
  </si>
  <si>
    <t>N9</t>
  </si>
  <si>
    <t>N16</t>
  </si>
  <si>
    <t>N10</t>
  </si>
  <si>
    <t>N17</t>
  </si>
  <si>
    <t>PDF</t>
  </si>
  <si>
    <t>adresse mail</t>
  </si>
  <si>
    <t>Laurent</t>
  </si>
  <si>
    <t>Baptiste</t>
  </si>
  <si>
    <t>AE</t>
  </si>
  <si>
    <t>Texte</t>
  </si>
  <si>
    <t>azdine.manjli@mpsa.com</t>
  </si>
  <si>
    <t>Azdine</t>
  </si>
  <si>
    <t>ae-schematique@mpsa.com</t>
  </si>
  <si>
    <t>baptiste.giral@stellantis.com</t>
  </si>
  <si>
    <t>laurent.miry@external.stellantis.com</t>
  </si>
  <si>
    <t>Bonjour, le PDF peut être généré et les schémas référencés.</t>
  </si>
  <si>
    <t>PROJET</t>
  </si>
  <si>
    <t>E43 DaG</t>
  </si>
  <si>
    <t>E43 DaD</t>
  </si>
  <si>
    <t>E43 PHEV DaG</t>
  </si>
  <si>
    <t>E43 PHEV DaD</t>
  </si>
  <si>
    <t>X83 DaG</t>
  </si>
  <si>
    <t>X83 DaD</t>
  </si>
  <si>
    <t>X83 PHEV DaG</t>
  </si>
  <si>
    <t>X83 PHEV DaD</t>
  </si>
  <si>
    <t>P51 DaG</t>
  </si>
  <si>
    <t>P51 DaD</t>
  </si>
  <si>
    <t>P51 PHEV DaG</t>
  </si>
  <si>
    <t>P51 PHEV DaD</t>
  </si>
  <si>
    <t>P51 P52 MHEV DaG</t>
  </si>
  <si>
    <t>P54 DaG</t>
  </si>
  <si>
    <t>P54 DaD</t>
  </si>
  <si>
    <t>P54 PHEV DaG</t>
  </si>
  <si>
    <t>P54 PHEV DaD</t>
  </si>
  <si>
    <t>P54 MHEV DaG</t>
  </si>
  <si>
    <t>P54 MHEV DaD</t>
  </si>
  <si>
    <t>Personne</t>
  </si>
  <si>
    <t>MCA21</t>
  </si>
  <si>
    <t>X250</t>
  </si>
  <si>
    <t>Pascal</t>
  </si>
  <si>
    <t>D41</t>
  </si>
  <si>
    <t>C41</t>
  </si>
  <si>
    <t>Marco</t>
  </si>
  <si>
    <t>P1UO</t>
  </si>
  <si>
    <t>eK9</t>
  </si>
  <si>
    <t>Dirk N</t>
  </si>
  <si>
    <t>eK0</t>
  </si>
  <si>
    <t>K9</t>
  </si>
  <si>
    <t>Dirk J</t>
  </si>
  <si>
    <t>Grégory</t>
  </si>
  <si>
    <t>KP1</t>
  </si>
  <si>
    <t>Mahacine</t>
  </si>
  <si>
    <t>Batteries internes</t>
  </si>
  <si>
    <t>Chouaib</t>
  </si>
  <si>
    <t>P21 AMLAT</t>
  </si>
  <si>
    <t>Saad</t>
  </si>
  <si>
    <t>O2C</t>
  </si>
  <si>
    <t>Rachid</t>
  </si>
  <si>
    <t>F3 AMLAT</t>
  </si>
  <si>
    <t>M69 AMLAT</t>
  </si>
  <si>
    <t>K0</t>
  </si>
  <si>
    <t>P1MT</t>
  </si>
  <si>
    <t>C41 /eC41 / C43 / eC43</t>
  </si>
  <si>
    <t>P21 / eP21 / P24 / eP24</t>
  </si>
  <si>
    <t>P2QO / eP2QO</t>
  </si>
  <si>
    <t>P2JO / eP2JO</t>
  </si>
  <si>
    <t>X83 € / Chine</t>
  </si>
  <si>
    <t>E43 € / Chine</t>
  </si>
  <si>
    <t>D34 / eD34 € / Chine</t>
  </si>
  <si>
    <t>P84 € / Chine</t>
  </si>
  <si>
    <t>P87 € / Chine</t>
  </si>
  <si>
    <t>CC21 India / AMLAT</t>
  </si>
  <si>
    <t>R8 € / Chine</t>
  </si>
  <si>
    <t>T9 € / Chine</t>
  </si>
  <si>
    <t>OV51 OV52 eOV512</t>
  </si>
  <si>
    <t>C84E / Chine</t>
  </si>
  <si>
    <t>\\yvsn0004\SDRMANAG\data\AE\EMP2\E43 Chine - C5X - 1CWK\[Suivi Projet E43 DaG.xlsm]</t>
  </si>
  <si>
    <t>\\yvsn0004\SDRMANAG\data\AE\EMP2\E43 Chine - C5X - 1CWK\[Suivi Projet E43 DaD.xlsm]</t>
  </si>
  <si>
    <t>\\yvsn0004\SDRMANAG\data\AE\EMP2\E43 Chine - C5X - 1CWK\[Suivi Projet E43 PHEV DaG.xlsm]</t>
  </si>
  <si>
    <t>\\yvsn0004\SDRMANAG\data\AE\EMP2\E43 Chine - C5X - 1CWK\[Suivi Projet E43 PHEV DaD.xlsm]</t>
  </si>
  <si>
    <t>LEADER</t>
  </si>
  <si>
    <t>\\yvsn0004\SDRMANAG\data\AE\EMP2\P51 Europe - 308 - 1PP5\[Fichier Suivi Projet P51 DaG.xlsm]</t>
  </si>
  <si>
    <t>\\yvsn0004\SDRMANAG\data\AE\EMP2\P51 Europe - 308 - 1PP5\[Fichier Suivi Projet P51 DaD.xlsm]</t>
  </si>
  <si>
    <t>\\yvsn0004\SDRMANAG\data\AE\EMP2\P51 Europe - 308 - 1PP5\[Fichier Suivi Projet P51 PHEV DaG.xlsm]</t>
  </si>
  <si>
    <t>\\yvsn0004\SDRMANAG\data\AE\EMP2\P51 Europe - 308 - 1PP5\[Fichier Suivi Projet P51 PHEV DaD.xlsm]</t>
  </si>
  <si>
    <t>\\yvsn0004\SDRMANAG\data\AE\EMP2\P51 Europe - 308 - 1PP5\[Fichier Suivi Projet P51 MHEV DaG.xlsm]</t>
  </si>
  <si>
    <t>\\yvsn0004\SDRMANAG\data\AE\EMP2\P51 Europe - 308 - 1PP5\[Fichier Suivi Projet e-P51 DaG.xlsm]</t>
  </si>
  <si>
    <t>P51 P52 P54 eP51</t>
  </si>
  <si>
    <t>\\yvsn0004\SDRMANAG\data\AE\EMP2\P54 Europe - 1PP6\[Fichier Suivi Projet P54 DaG.xlsm]</t>
  </si>
  <si>
    <t>\\yvsn0004\SDRMANAG\data\AE\EMP2\P54 Europe - 1PP6\[Fichier Suivi Projet P54 DaD.xlsm]</t>
  </si>
  <si>
    <t>\\yvsn0004\SDRMANAG\data\AE\EMP2\P54 Europe - 1PP6\[Fichier Suivi Projet P54 PHEV DaG.xlsm]</t>
  </si>
  <si>
    <t>\\yvsn0004\SDRMANAG\data\AE\EMP2\P54 Europe - 1PP6\[Fichier Suivi Projet P54 PHEV DaD.xlsm]</t>
  </si>
  <si>
    <t>\\yvsn0004\SDRMANAG\data\AE\EMP2\P54 Europe - 1PP6\[Fichier Suivi Projet P54 MHEV DaG.xlsm]</t>
  </si>
  <si>
    <t>X74E</t>
  </si>
  <si>
    <t>\\yvsn0004\SDRMANAG\data\AE\EMP2\X83 Chine - DS9 - 1SXC\[Fichier Suivi Projet X83 DaG.xlsm]</t>
  </si>
  <si>
    <t>\\yvsn0004\SDRMANAG\data\AE\EMP2\X83 Chine - DS9 - 1SXC\[Fichier Suivi Projet X83 DaD.xlsm]</t>
  </si>
  <si>
    <t>\\yvsn0004\SDRMANAG\data\AE\EMP2\X83 Chine - DS9 - 1SXC\[Fichier Suivi Projet X83 PHEV DaG.xlsm]</t>
  </si>
  <si>
    <t>\\yvsn0004\SDRMANAG\data\AE\EMP2\X83 Chine - DS9 - 1SXC\[Fichier Suivi Projet X83 PHEV DaD.xlsm]</t>
  </si>
  <si>
    <t>CAPITAL</t>
  </si>
  <si>
    <t>SEDRE</t>
  </si>
  <si>
    <t>Envoyé</t>
  </si>
  <si>
    <t>\\yvsn0004\SDRMANAG\data\AE\EMP2\P54 Chine - 1PWP\[Suivi Projet P54 Chine DàG.xlsm]</t>
  </si>
  <si>
    <t>\\yvsn0004\SDRMANAG\data\AE\EMP2\P64 Europe - 1PPD\[Fichier Suivi Projet P64 MHEV DaG.xlsm]</t>
  </si>
  <si>
    <t>Bonjour, le PDF peut être généré,</t>
  </si>
  <si>
    <t>P64 eP64</t>
  </si>
  <si>
    <t>\\yvsn0004\SDRMANAG\data\AE\EMP2\P64 Europe - 1PPD\[Fichier Suivi Projet eP64 DaG.xlsm]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</si>
</sst>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rgb="FF000000"/>
      <name val="Arial"/>
      <family val="2"/>
    </font>
    <font>
      <u/>
      <sz val="14"/>
      <color theme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9FF3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6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10" fillId="0" borderId="0" applyNumberFormat="0" applyFill="0" applyBorder="0" applyAlignment="0" applyProtection="0"/>
    <xf numFmtId="9" fontId="12" fillId="0" borderId="0" applyFont="0" applyFill="0" applyBorder="0" applyAlignment="0" applyProtection="0"/>
    <xf numFmtId="0" fontId="12" fillId="0" borderId="0"/>
  </cellStyleXfs>
  <cellXfs count="139">
    <xf numFmtId="0" fontId="0" fillId="0" borderId="0" xfId="0" applyFont="1" applyAlignment="1"/>
    <xf numFmtId="0" fontId="1" fillId="0" borderId="0" xfId="1" applyAlignment="1">
      <alignment horizontal="center" vertical="center"/>
    </xf>
    <xf numFmtId="0" fontId="1" fillId="0" borderId="1" xfId="1" applyBorder="1"/>
    <xf numFmtId="14" fontId="4" fillId="2" borderId="1" xfId="1" applyNumberFormat="1" applyFont="1" applyFill="1" applyBorder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0" fontId="1" fillId="0" borderId="0" xfId="1" applyFont="1" applyFill="1" applyAlignment="1">
      <alignment horizontal="left" vertical="top"/>
    </xf>
    <xf numFmtId="0" fontId="1" fillId="0" borderId="0" xfId="1"/>
    <xf numFmtId="14" fontId="4" fillId="0" borderId="1" xfId="1" applyNumberFormat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9" fillId="0" borderId="0" xfId="1" applyFont="1" applyAlignment="1">
      <alignment horizontal="center"/>
    </xf>
    <xf numFmtId="0" fontId="9" fillId="0" borderId="0" xfId="1" applyFont="1" applyFill="1" applyBorder="1"/>
    <xf numFmtId="0" fontId="9" fillId="0" borderId="0" xfId="1" applyFont="1"/>
    <xf numFmtId="0" fontId="9" fillId="0" borderId="0" xfId="1" applyFont="1" applyAlignment="1">
      <alignment horizontal="center" vertical="center"/>
    </xf>
    <xf numFmtId="0" fontId="9" fillId="0" borderId="0" xfId="1" applyFont="1" applyFill="1" applyAlignment="1">
      <alignment horizontal="left" vertical="top"/>
    </xf>
    <xf numFmtId="1" fontId="9" fillId="0" borderId="0" xfId="1" applyNumberFormat="1" applyFont="1" applyFill="1" applyAlignment="1">
      <alignment horizontal="center" vertical="center"/>
    </xf>
    <xf numFmtId="0" fontId="8" fillId="7" borderId="2" xfId="1" applyFont="1" applyFill="1" applyBorder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14" fontId="9" fillId="8" borderId="11" xfId="1" applyNumberFormat="1" applyFont="1" applyFill="1" applyBorder="1" applyAlignment="1">
      <alignment horizontal="center" vertical="center"/>
    </xf>
    <xf numFmtId="0" fontId="9" fillId="8" borderId="11" xfId="1" applyFont="1" applyFill="1" applyBorder="1" applyAlignment="1">
      <alignment horizontal="center" vertical="center"/>
    </xf>
    <xf numFmtId="1" fontId="9" fillId="8" borderId="11" xfId="2" applyNumberFormat="1" applyFont="1" applyFill="1" applyBorder="1" applyAlignment="1">
      <alignment horizontal="center" vertical="center"/>
    </xf>
    <xf numFmtId="14" fontId="9" fillId="0" borderId="11" xfId="1" applyNumberFormat="1" applyFont="1" applyBorder="1" applyAlignment="1">
      <alignment horizontal="center" vertical="center"/>
    </xf>
    <xf numFmtId="0" fontId="9" fillId="0" borderId="11" xfId="1" applyFont="1" applyBorder="1" applyAlignment="1">
      <alignment horizontal="center" vertical="center"/>
    </xf>
    <xf numFmtId="1" fontId="9" fillId="0" borderId="11" xfId="2" applyNumberFormat="1" applyFont="1" applyFill="1" applyBorder="1" applyAlignment="1">
      <alignment horizontal="center" vertical="center"/>
    </xf>
    <xf numFmtId="0" fontId="9" fillId="8" borderId="13" xfId="1" applyFont="1" applyFill="1" applyBorder="1" applyAlignment="1">
      <alignment horizontal="center" vertical="center"/>
    </xf>
    <xf numFmtId="0" fontId="9" fillId="8" borderId="14" xfId="1" applyFont="1" applyFill="1" applyBorder="1" applyAlignment="1">
      <alignment horizontal="center" vertical="center"/>
    </xf>
    <xf numFmtId="0" fontId="9" fillId="0" borderId="13" xfId="1" applyFont="1" applyBorder="1" applyAlignment="1">
      <alignment horizontal="center" vertical="center"/>
    </xf>
    <xf numFmtId="0" fontId="9" fillId="0" borderId="14" xfId="1" applyFont="1" applyBorder="1" applyAlignment="1">
      <alignment horizontal="center" vertical="center"/>
    </xf>
    <xf numFmtId="0" fontId="8" fillId="7" borderId="15" xfId="1" applyFont="1" applyFill="1" applyBorder="1" applyAlignment="1">
      <alignment horizontal="center" vertical="center"/>
    </xf>
    <xf numFmtId="0" fontId="8" fillId="7" borderId="16" xfId="1" applyFont="1" applyFill="1" applyBorder="1" applyAlignment="1">
      <alignment horizontal="center" vertical="center"/>
    </xf>
    <xf numFmtId="0" fontId="8" fillId="7" borderId="17" xfId="1" applyFont="1" applyFill="1" applyBorder="1" applyAlignment="1">
      <alignment horizontal="center" vertical="center"/>
    </xf>
    <xf numFmtId="0" fontId="8" fillId="7" borderId="16" xfId="1" applyFont="1" applyFill="1" applyBorder="1" applyAlignment="1">
      <alignment horizontal="center" vertical="top"/>
    </xf>
    <xf numFmtId="0" fontId="8" fillId="7" borderId="17" xfId="1" applyFont="1" applyFill="1" applyBorder="1" applyAlignment="1">
      <alignment horizontal="center" vertical="top"/>
    </xf>
    <xf numFmtId="0" fontId="8" fillId="7" borderId="15" xfId="1" applyFont="1" applyFill="1" applyBorder="1" applyAlignment="1">
      <alignment horizontal="center" vertical="top"/>
    </xf>
    <xf numFmtId="1" fontId="9" fillId="8" borderId="13" xfId="2" applyNumberFormat="1" applyFont="1" applyFill="1" applyBorder="1" applyAlignment="1">
      <alignment horizontal="center" vertical="center"/>
    </xf>
    <xf numFmtId="1" fontId="9" fillId="8" borderId="14" xfId="2" applyNumberFormat="1" applyFont="1" applyFill="1" applyBorder="1" applyAlignment="1">
      <alignment horizontal="center" vertical="center"/>
    </xf>
    <xf numFmtId="1" fontId="9" fillId="0" borderId="13" xfId="2" applyNumberFormat="1" applyFont="1" applyFill="1" applyBorder="1" applyAlignment="1">
      <alignment horizontal="center" vertical="center"/>
    </xf>
    <xf numFmtId="1" fontId="9" fillId="0" borderId="14" xfId="2" applyNumberFormat="1" applyFont="1" applyFill="1" applyBorder="1" applyAlignment="1">
      <alignment horizontal="center" vertical="center"/>
    </xf>
    <xf numFmtId="0" fontId="8" fillId="7" borderId="20" xfId="1" applyFont="1" applyFill="1" applyBorder="1" applyAlignment="1">
      <alignment horizontal="center" vertical="center"/>
    </xf>
    <xf numFmtId="0" fontId="9" fillId="8" borderId="21" xfId="1" applyFont="1" applyFill="1" applyBorder="1" applyAlignment="1">
      <alignment horizontal="center" vertical="center"/>
    </xf>
    <xf numFmtId="0" fontId="9" fillId="0" borderId="21" xfId="1" applyFont="1" applyBorder="1" applyAlignment="1">
      <alignment horizontal="center" vertical="center"/>
    </xf>
    <xf numFmtId="0" fontId="10" fillId="0" borderId="0" xfId="3"/>
    <xf numFmtId="1" fontId="9" fillId="8" borderId="12" xfId="2" applyNumberFormat="1" applyFont="1" applyFill="1" applyBorder="1" applyAlignment="1">
      <alignment horizontal="center" vertical="center"/>
    </xf>
    <xf numFmtId="1" fontId="9" fillId="0" borderId="12" xfId="2" applyNumberFormat="1" applyFont="1" applyFill="1" applyBorder="1" applyAlignment="1">
      <alignment horizontal="center" vertical="center"/>
    </xf>
    <xf numFmtId="9" fontId="9" fillId="8" borderId="11" xfId="4" applyFont="1" applyFill="1" applyBorder="1" applyAlignment="1">
      <alignment horizontal="center" vertical="center"/>
    </xf>
    <xf numFmtId="9" fontId="9" fillId="0" borderId="11" xfId="4" applyFont="1" applyBorder="1" applyAlignment="1">
      <alignment horizontal="center" vertical="center"/>
    </xf>
    <xf numFmtId="0" fontId="4" fillId="0" borderId="30" xfId="1" applyFont="1" applyFill="1" applyBorder="1" applyAlignment="1">
      <alignment horizontal="center" vertical="center"/>
    </xf>
    <xf numFmtId="0" fontId="4" fillId="0" borderId="20" xfId="1" applyFont="1" applyBorder="1" applyAlignment="1">
      <alignment horizontal="center" vertical="center"/>
    </xf>
    <xf numFmtId="0" fontId="4" fillId="0" borderId="31" xfId="1" applyFont="1" applyBorder="1" applyAlignment="1">
      <alignment horizontal="center" vertical="center"/>
    </xf>
    <xf numFmtId="0" fontId="7" fillId="5" borderId="32" xfId="1" applyFont="1" applyFill="1" applyBorder="1" applyAlignment="1">
      <alignment horizontal="center" vertical="center"/>
    </xf>
    <xf numFmtId="0" fontId="7" fillId="5" borderId="33" xfId="1" applyFont="1" applyFill="1" applyBorder="1" applyAlignment="1">
      <alignment horizontal="center" vertical="center"/>
    </xf>
    <xf numFmtId="0" fontId="7" fillId="3" borderId="33" xfId="1" applyFont="1" applyFill="1" applyBorder="1" applyAlignment="1">
      <alignment horizontal="center" vertical="center"/>
    </xf>
    <xf numFmtId="0" fontId="7" fillId="4" borderId="34" xfId="1" applyFont="1" applyFill="1" applyBorder="1" applyAlignment="1">
      <alignment horizontal="center" vertical="center"/>
    </xf>
    <xf numFmtId="0" fontId="12" fillId="0" borderId="0" xfId="5" applyFont="1" applyAlignment="1"/>
    <xf numFmtId="0" fontId="12" fillId="0" borderId="0" xfId="5" applyFont="1" applyAlignment="1">
      <alignment horizontal="center" vertical="center"/>
    </xf>
    <xf numFmtId="0" fontId="12" fillId="0" borderId="0" xfId="5" applyFont="1" applyAlignment="1">
      <alignment wrapText="1"/>
    </xf>
    <xf numFmtId="0" fontId="10" fillId="11" borderId="0" xfId="3" applyFill="1" applyAlignment="1"/>
    <xf numFmtId="0" fontId="10" fillId="0" borderId="0" xfId="3" applyAlignment="1"/>
    <xf numFmtId="0" fontId="13" fillId="0" borderId="11" xfId="1" applyFont="1" applyBorder="1" applyAlignment="1">
      <alignment horizontal="center" vertical="center"/>
    </xf>
    <xf numFmtId="9" fontId="13" fillId="0" borderId="11" xfId="4" applyFont="1" applyBorder="1" applyAlignment="1">
      <alignment horizontal="center" vertical="center"/>
    </xf>
    <xf numFmtId="0" fontId="13" fillId="0" borderId="13" xfId="1" applyFont="1" applyBorder="1" applyAlignment="1">
      <alignment horizontal="center" vertical="center"/>
    </xf>
    <xf numFmtId="9" fontId="13" fillId="0" borderId="14" xfId="4" applyFont="1" applyBorder="1" applyAlignment="1">
      <alignment horizontal="center" vertical="center"/>
    </xf>
    <xf numFmtId="0" fontId="13" fillId="0" borderId="35" xfId="1" applyFont="1" applyBorder="1" applyAlignment="1">
      <alignment horizontal="center" vertical="center"/>
    </xf>
    <xf numFmtId="0" fontId="13" fillId="0" borderId="36" xfId="1" applyFont="1" applyBorder="1" applyAlignment="1">
      <alignment horizontal="center" vertical="center"/>
    </xf>
    <xf numFmtId="9" fontId="13" fillId="0" borderId="36" xfId="4" applyFont="1" applyBorder="1" applyAlignment="1">
      <alignment horizontal="center" vertical="center"/>
    </xf>
    <xf numFmtId="9" fontId="13" fillId="0" borderId="37" xfId="4" applyFont="1" applyBorder="1" applyAlignment="1">
      <alignment horizontal="center" vertical="center"/>
    </xf>
    <xf numFmtId="0" fontId="13" fillId="0" borderId="38" xfId="1" applyFont="1" applyBorder="1" applyAlignment="1">
      <alignment horizontal="center" vertical="center"/>
    </xf>
    <xf numFmtId="0" fontId="13" fillId="0" borderId="39" xfId="1" applyFont="1" applyBorder="1" applyAlignment="1">
      <alignment horizontal="center" vertical="center"/>
    </xf>
    <xf numFmtId="0" fontId="0" fillId="0" borderId="40" xfId="0" applyFont="1" applyBorder="1" applyAlignment="1"/>
    <xf numFmtId="0" fontId="0" fillId="0" borderId="41" xfId="0" applyFont="1" applyBorder="1" applyAlignment="1">
      <alignment horizontal="center" vertical="center"/>
    </xf>
    <xf numFmtId="0" fontId="12" fillId="0" borderId="40" xfId="0" applyFont="1" applyBorder="1" applyAlignment="1"/>
    <xf numFmtId="0" fontId="0" fillId="0" borderId="27" xfId="0" applyFont="1" applyBorder="1" applyAlignment="1">
      <alignment horizontal="center" vertical="center"/>
    </xf>
    <xf numFmtId="0" fontId="13" fillId="0" borderId="43" xfId="1" applyFont="1" applyBorder="1" applyAlignment="1">
      <alignment horizontal="center" vertical="center"/>
    </xf>
    <xf numFmtId="0" fontId="13" fillId="0" borderId="44" xfId="1" applyFont="1" applyBorder="1" applyAlignment="1">
      <alignment horizontal="center" vertical="center"/>
    </xf>
    <xf numFmtId="9" fontId="13" fillId="0" borderId="44" xfId="4" applyFont="1" applyBorder="1" applyAlignment="1">
      <alignment horizontal="center" vertical="center"/>
    </xf>
    <xf numFmtId="9" fontId="13" fillId="0" borderId="45" xfId="4" applyFont="1" applyBorder="1" applyAlignment="1">
      <alignment horizontal="center" vertical="center"/>
    </xf>
    <xf numFmtId="0" fontId="13" fillId="0" borderId="46" xfId="1" applyFont="1" applyBorder="1" applyAlignment="1">
      <alignment horizontal="center" vertical="center"/>
    </xf>
    <xf numFmtId="0" fontId="14" fillId="8" borderId="30" xfId="0" applyFont="1" applyFill="1" applyBorder="1" applyAlignment="1">
      <alignment horizontal="center" vertical="center"/>
    </xf>
    <xf numFmtId="0" fontId="14" fillId="8" borderId="20" xfId="0" applyFont="1" applyFill="1" applyBorder="1" applyAlignment="1">
      <alignment horizontal="center" vertical="center"/>
    </xf>
    <xf numFmtId="0" fontId="14" fillId="8" borderId="31" xfId="0" applyFont="1" applyFill="1" applyBorder="1" applyAlignment="1">
      <alignment horizontal="center" vertical="center"/>
    </xf>
    <xf numFmtId="0" fontId="12" fillId="0" borderId="42" xfId="0" applyFont="1" applyBorder="1" applyAlignment="1"/>
    <xf numFmtId="0" fontId="0" fillId="12" borderId="1" xfId="0" applyFill="1" applyBorder="1" applyAlignment="1">
      <alignment horizontal="center" vertical="center"/>
    </xf>
    <xf numFmtId="0" fontId="0" fillId="0" borderId="0" xfId="0"/>
    <xf numFmtId="0" fontId="12" fillId="0" borderId="1" xfId="0" applyFont="1" applyBorder="1"/>
    <xf numFmtId="0" fontId="0" fillId="0" borderId="1" xfId="0" applyBorder="1"/>
    <xf numFmtId="0" fontId="12" fillId="2" borderId="1" xfId="0" applyFont="1" applyFill="1" applyBorder="1"/>
    <xf numFmtId="0" fontId="0" fillId="2" borderId="1" xfId="0" applyFill="1" applyBorder="1"/>
    <xf numFmtId="0" fontId="0" fillId="0" borderId="0" xfId="0" applyFont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12" fillId="13" borderId="0" xfId="0" applyFont="1" applyFill="1" applyAlignment="1">
      <alignment horizontal="center" vertical="center"/>
    </xf>
    <xf numFmtId="0" fontId="12" fillId="13" borderId="1" xfId="0" applyFont="1" applyFill="1" applyBorder="1"/>
    <xf numFmtId="0" fontId="0" fillId="13" borderId="1" xfId="0" applyFill="1" applyBorder="1"/>
    <xf numFmtId="14" fontId="15" fillId="8" borderId="11" xfId="3" applyNumberFormat="1" applyFont="1" applyFill="1" applyBorder="1" applyAlignment="1">
      <alignment horizontal="center" vertical="center"/>
    </xf>
    <xf numFmtId="14" fontId="15" fillId="0" borderId="11" xfId="3" applyNumberFormat="1" applyFont="1" applyBorder="1" applyAlignment="1">
      <alignment horizontal="center" vertical="center"/>
    </xf>
    <xf numFmtId="0" fontId="12" fillId="2" borderId="1" xfId="0" applyFont="1" applyFill="1" applyBorder="1" applyAlignment="1"/>
    <xf numFmtId="0" fontId="0" fillId="0" borderId="1" xfId="0" applyFont="1" applyBorder="1" applyAlignment="1"/>
    <xf numFmtId="0" fontId="11" fillId="3" borderId="3" xfId="1" applyFont="1" applyFill="1" applyBorder="1" applyAlignment="1">
      <alignment horizontal="center" vertical="center"/>
    </xf>
    <xf numFmtId="0" fontId="11" fillId="3" borderId="8" xfId="1" applyFont="1" applyFill="1" applyBorder="1" applyAlignment="1">
      <alignment horizontal="center" vertical="center"/>
    </xf>
    <xf numFmtId="0" fontId="11" fillId="5" borderId="4" xfId="1" applyFont="1" applyFill="1" applyBorder="1" applyAlignment="1">
      <alignment horizontal="center" vertical="center" wrapText="1" shrinkToFit="1"/>
    </xf>
    <xf numFmtId="0" fontId="11" fillId="5" borderId="9" xfId="1" applyFont="1" applyFill="1" applyBorder="1" applyAlignment="1">
      <alignment horizontal="center" vertical="center" wrapText="1" shrinkToFit="1"/>
    </xf>
    <xf numFmtId="0" fontId="11" fillId="10" borderId="47" xfId="1" applyFont="1" applyFill="1" applyBorder="1" applyAlignment="1">
      <alignment horizontal="center" vertical="center" wrapText="1" shrinkToFit="1"/>
    </xf>
    <xf numFmtId="0" fontId="11" fillId="10" borderId="22" xfId="1" applyFont="1" applyFill="1" applyBorder="1" applyAlignment="1">
      <alignment horizontal="center" vertical="center" wrapText="1" shrinkToFit="1"/>
    </xf>
    <xf numFmtId="0" fontId="11" fillId="10" borderId="42" xfId="1" applyFont="1" applyFill="1" applyBorder="1" applyAlignment="1">
      <alignment horizontal="center" vertical="center" wrapText="1" shrinkToFit="1"/>
    </xf>
    <xf numFmtId="0" fontId="11" fillId="10" borderId="23" xfId="1" applyFont="1" applyFill="1" applyBorder="1" applyAlignment="1">
      <alignment horizontal="center" vertical="center" wrapText="1" shrinkToFit="1"/>
    </xf>
    <xf numFmtId="0" fontId="11" fillId="10" borderId="24" xfId="1" applyFont="1" applyFill="1" applyBorder="1" applyAlignment="1">
      <alignment horizontal="center" vertical="center" wrapText="1" shrinkToFit="1"/>
    </xf>
    <xf numFmtId="0" fontId="11" fillId="10" borderId="26" xfId="1" applyFont="1" applyFill="1" applyBorder="1" applyAlignment="1">
      <alignment horizontal="center" vertical="center" wrapText="1" shrinkToFit="1"/>
    </xf>
    <xf numFmtId="0" fontId="11" fillId="10" borderId="25" xfId="1" applyFont="1" applyFill="1" applyBorder="1" applyAlignment="1">
      <alignment horizontal="center" vertical="center" wrapText="1" shrinkToFit="1"/>
    </xf>
    <xf numFmtId="0" fontId="11" fillId="10" borderId="27" xfId="1" applyFont="1" applyFill="1" applyBorder="1" applyAlignment="1">
      <alignment horizontal="center" vertical="center" wrapText="1" shrinkToFit="1"/>
    </xf>
    <xf numFmtId="0" fontId="11" fillId="9" borderId="5" xfId="1" applyFont="1" applyFill="1" applyBorder="1" applyAlignment="1">
      <alignment horizontal="center" vertical="center" wrapText="1" shrinkToFit="1"/>
    </xf>
    <xf numFmtId="0" fontId="11" fillId="9" borderId="10" xfId="1" applyFont="1" applyFill="1" applyBorder="1" applyAlignment="1">
      <alignment horizontal="center" vertical="center" wrapText="1" shrinkToFit="1"/>
    </xf>
    <xf numFmtId="0" fontId="11" fillId="4" borderId="6" xfId="1" applyFont="1" applyFill="1" applyBorder="1" applyAlignment="1">
      <alignment horizontal="center" vertical="center" wrapText="1" shrinkToFit="1"/>
    </xf>
    <xf numFmtId="0" fontId="11" fillId="4" borderId="18" xfId="1" applyFont="1" applyFill="1" applyBorder="1" applyAlignment="1">
      <alignment horizontal="center" vertical="center" wrapText="1" shrinkToFit="1"/>
    </xf>
    <xf numFmtId="0" fontId="11" fillId="4" borderId="7" xfId="1" applyFont="1" applyFill="1" applyBorder="1" applyAlignment="1">
      <alignment horizontal="center" vertical="center" wrapText="1" shrinkToFit="1"/>
    </xf>
    <xf numFmtId="0" fontId="11" fillId="4" borderId="19" xfId="1" applyFont="1" applyFill="1" applyBorder="1" applyAlignment="1">
      <alignment horizontal="center" vertical="center" wrapText="1" shrinkToFit="1"/>
    </xf>
    <xf numFmtId="0" fontId="11" fillId="3" borderId="28" xfId="1" applyFont="1" applyFill="1" applyBorder="1" applyAlignment="1">
      <alignment horizontal="center" vertical="center" wrapText="1" shrinkToFit="1"/>
    </xf>
    <xf numFmtId="0" fontId="11" fillId="3" borderId="29" xfId="1" applyFont="1" applyFill="1" applyBorder="1" applyAlignment="1">
      <alignment horizontal="center" vertical="center" wrapText="1" shrinkToFit="1"/>
    </xf>
    <xf numFmtId="0" fontId="11" fillId="9" borderId="4" xfId="1" applyFont="1" applyFill="1" applyBorder="1" applyAlignment="1">
      <alignment horizontal="center" vertical="center"/>
    </xf>
    <xf numFmtId="0" fontId="11" fillId="9" borderId="9" xfId="1" applyFont="1" applyFill="1" applyBorder="1" applyAlignment="1">
      <alignment horizontal="center" vertical="center"/>
    </xf>
    <xf numFmtId="0" fontId="11" fillId="3" borderId="4" xfId="1" applyFont="1" applyFill="1" applyBorder="1" applyAlignment="1">
      <alignment horizontal="center" vertical="center"/>
    </xf>
    <xf numFmtId="0" fontId="11" fillId="3" borderId="9" xfId="1" applyFont="1" applyFill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11" fillId="5" borderId="3" xfId="1" applyFont="1" applyFill="1" applyBorder="1" applyAlignment="1">
      <alignment horizontal="center" vertical="center"/>
    </xf>
    <xf numFmtId="0" fontId="11" fillId="5" borderId="8" xfId="1" applyFont="1" applyFill="1" applyBorder="1" applyAlignment="1">
      <alignment horizontal="center" vertical="center"/>
    </xf>
    <xf numFmtId="0" fontId="11" fillId="5" borderId="4" xfId="1" applyFont="1" applyFill="1" applyBorder="1" applyAlignment="1">
      <alignment horizontal="center" vertical="center"/>
    </xf>
    <xf numFmtId="0" fontId="11" fillId="5" borderId="9" xfId="1" applyFont="1" applyFill="1" applyBorder="1" applyAlignment="1">
      <alignment horizontal="center" vertical="center"/>
    </xf>
    <xf numFmtId="0" fontId="11" fillId="5" borderId="5" xfId="1" applyFont="1" applyFill="1" applyBorder="1" applyAlignment="1">
      <alignment horizontal="center" vertical="center" wrapText="1" shrinkToFit="1"/>
    </xf>
    <xf numFmtId="0" fontId="11" fillId="5" borderId="10" xfId="1" applyFont="1" applyFill="1" applyBorder="1" applyAlignment="1">
      <alignment horizontal="center" vertical="center" wrapText="1" shrinkToFit="1"/>
    </xf>
    <xf numFmtId="0" fontId="11" fillId="3" borderId="5" xfId="1" applyFont="1" applyFill="1" applyBorder="1" applyAlignment="1">
      <alignment horizontal="center" vertical="center" wrapText="1" shrinkToFit="1"/>
    </xf>
    <xf numFmtId="0" fontId="11" fillId="3" borderId="10" xfId="1" applyFont="1" applyFill="1" applyBorder="1" applyAlignment="1">
      <alignment horizontal="center" vertical="center" wrapText="1" shrinkToFit="1"/>
    </xf>
    <xf numFmtId="0" fontId="11" fillId="4" borderId="5" xfId="1" applyFont="1" applyFill="1" applyBorder="1" applyAlignment="1">
      <alignment horizontal="center" vertical="center" wrapText="1" shrinkToFit="1"/>
    </xf>
    <xf numFmtId="0" fontId="11" fillId="4" borderId="10" xfId="1" applyFont="1" applyFill="1" applyBorder="1" applyAlignment="1">
      <alignment horizontal="center" vertical="center" wrapText="1" shrinkToFit="1"/>
    </xf>
    <xf numFmtId="0" fontId="11" fillId="9" borderId="3" xfId="1" applyFont="1" applyFill="1" applyBorder="1" applyAlignment="1">
      <alignment horizontal="center" vertical="center"/>
    </xf>
    <xf numFmtId="0" fontId="11" fillId="9" borderId="8" xfId="1" applyFont="1" applyFill="1" applyBorder="1" applyAlignment="1">
      <alignment horizontal="center" vertical="center"/>
    </xf>
    <xf numFmtId="0" fontId="6" fillId="6" borderId="30" xfId="1" applyFont="1" applyFill="1" applyBorder="1" applyAlignment="1">
      <alignment horizontal="center" vertical="center"/>
    </xf>
    <xf numFmtId="0" fontId="6" fillId="6" borderId="20" xfId="1" applyFont="1" applyFill="1" applyBorder="1" applyAlignment="1">
      <alignment horizontal="center" vertical="center"/>
    </xf>
    <xf numFmtId="0" fontId="6" fillId="6" borderId="31" xfId="1" applyFont="1" applyFill="1" applyBorder="1" applyAlignment="1">
      <alignment horizontal="center" vertical="center"/>
    </xf>
    <xf numFmtId="0" fontId="14" fillId="8" borderId="20" xfId="0" applyFont="1" applyFill="1" applyBorder="1" applyAlignment="1">
      <alignment horizontal="center" vertical="center"/>
    </xf>
    <xf numFmtId="0" fontId="14" fillId="8" borderId="31" xfId="0" applyFont="1" applyFill="1" applyBorder="1" applyAlignment="1">
      <alignment horizontal="center" vertical="center"/>
    </xf>
  </cellXfs>
  <cellStyles count="6">
    <cellStyle name="Lien hypertexte" xfId="3" builtinId="8"/>
    <cellStyle name="Normal" xfId="0" builtinId="0"/>
    <cellStyle name="Normal 2" xfId="1" xr:uid="{00000000-0005-0000-0000-000002000000}"/>
    <cellStyle name="Normal 3" xfId="5" xr:uid="{00000000-0005-0000-0000-000003000000}"/>
    <cellStyle name="Pourcentage" xfId="4" builtinId="5"/>
    <cellStyle name="Pourcentage 2" xfId="2" xr:uid="{00000000-0005-0000-0000-000005000000}"/>
  </cellStyles>
  <dxfs count="105"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ont>
        <b val="0"/>
        <i val="0"/>
      </font>
      <fill>
        <patternFill>
          <bgColor rgb="FFFF7C80"/>
        </patternFill>
      </fill>
    </dxf>
    <dxf>
      <font>
        <b val="0"/>
        <i val="0"/>
      </font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2D050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9FF33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9FF33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2D050"/>
        </patternFill>
      </fill>
    </dxf>
    <dxf>
      <fill>
        <patternFill>
          <bgColor rgb="FFFF9999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  <dxf>
      <fill>
        <patternFill>
          <bgColor rgb="FF99FF33"/>
        </patternFill>
      </fill>
    </dxf>
  </dxfs>
  <tableStyles count="0" defaultTableStyle="TableStyleMedium2" defaultPivotStyle="PivotStyleLight16"/>
  <colors>
    <mruColors>
      <color rgb="FF99FF33"/>
      <color rgb="FFFF9999"/>
      <color rgb="FFCCCCFF"/>
      <color rgb="FFFF6600"/>
      <color rgb="FFFFCC66"/>
      <color rgb="FFFF7C80"/>
      <color rgb="FFCCCC00"/>
      <color rgb="FFCCFF33"/>
      <color rgb="FFFF66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externalLink" Target="externalLinks/externalLink22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7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externalLink" Target="externalLinks/externalLink2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externalLink" Target="externalLinks/externalLink20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28" Type="http://schemas.openxmlformats.org/officeDocument/2006/relationships/styles" Target="styles.xml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2</xdr:row>
          <xdr:rowOff>133350</xdr:rowOff>
        </xdr:from>
        <xdr:to>
          <xdr:col>1</xdr:col>
          <xdr:colOff>295275</xdr:colOff>
          <xdr:row>4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476250</xdr:colOff>
          <xdr:row>0</xdr:row>
          <xdr:rowOff>104775</xdr:rowOff>
        </xdr:from>
        <xdr:to>
          <xdr:col>8</xdr:col>
          <xdr:colOff>200025</xdr:colOff>
          <xdr:row>2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Envoi Mail 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E43%20Chine%20-%20C5X%20-%201CWK\Suivi%20Projet%20E43%20Da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E43%20Chine%20-%20C5X%20-%201CWK\Suivi%20Projet%20E43%20DaD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E43%20Chine%20-%20C5X%20-%201CWK\Suivi%20Projet%20E43%20PHEV%20DaG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E43%20Chine%20-%20C5X%20-%201CWK\Suivi%20Projet%20E43%20PHEV%20DaD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1%20Europe%20-%20308%20-%201PP5\Fichier%20Suivi%20Projet%20P51%20DaG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1%20Europe%20-%20308%20-%201PP5\Fichier%20Suivi%20Projet%20P51%20DaD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1%20Europe%20-%20308%20-%201PP5\Fichier%20Suivi%20Projet%20P51%20PHEV%20DaG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1%20Europe%20-%20308%20-%201PP5\Fichier%20Suivi%20Projet%20P51%20PHEV%20DaD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1%20Europe%20-%20308%20-%201PP5\Fichier%20Suivi%20Projet%20P51%20MHEV%20DaG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1%20Europe%20-%20308%20-%201PP5\Fichier%20Suivi%20Projet%20e-P51%20DaG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4%20Europe%20-%201PP6\Fichier%20Suivi%20Projet%20P54%20DaG.xlsm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4%20Europe%20-%201PP6\Fichier%20Suivi%20Projet%20P54%20DaD.xlsm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4%20Europe%20-%201PP6\Fichier%20Suivi%20Projet%20P54%20PHEV%20DaG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4%20Europe%20-%201PP6\Fichier%20Suivi%20Projet%20P54%20PHEV%20DaD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4%20Europe%20-%201PP6\Fichier%20Suivi%20Projet%20P54%20MHEV%20DaG.xlsm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X83%20Chine%20-%20DS9%20-%201SXC\Fichier%20Suivi%20Projet%20X83%20DaG.xlsm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X83%20Chine%20-%20DS9%20-%201SXC\Fichier%20Suivi%20Projet%20X83%20DaD.xlsm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X83%20Chine%20-%20DS9%20-%201SXC\Fichier%20Suivi%20Projet%20X83%20PHEV%20DaG.xlsm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X83%20Chine%20-%20DS9%20-%201SXC\Fichier%20Suivi%20Projet%20X83%20PHEV%20DaD.xlsm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64%20Europe%20-%201PPD\Fichier%20Suivi%20Projet%20P64%20MHEV%20DaG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54%20Chine%20-%201PWP\Suivi%20Projet%20P54%20Chine%20D&#224;G.xlsm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yvsn0004\SDRMANAG\data\AE\EMP2\P64%20Europe%20-%201PPD\Fichier%20Suivi%20Projet%20eP64%20Da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155</v>
          </cell>
        </row>
        <row r="5">
          <cell r="B5">
            <v>417</v>
          </cell>
        </row>
        <row r="6">
          <cell r="B6">
            <v>600</v>
          </cell>
        </row>
        <row r="8">
          <cell r="D8">
            <v>155</v>
          </cell>
        </row>
        <row r="9">
          <cell r="D9">
            <v>155</v>
          </cell>
          <cell r="H9">
            <v>155</v>
          </cell>
          <cell r="I9">
            <v>155</v>
          </cell>
          <cell r="N9">
            <v>155</v>
          </cell>
        </row>
        <row r="10">
          <cell r="D10">
            <v>155</v>
          </cell>
          <cell r="I10">
            <v>155</v>
          </cell>
          <cell r="N10">
            <v>155</v>
          </cell>
        </row>
        <row r="11">
          <cell r="D11">
            <v>417</v>
          </cell>
          <cell r="N11">
            <v>600</v>
          </cell>
        </row>
        <row r="12">
          <cell r="D12">
            <v>417</v>
          </cell>
          <cell r="H12">
            <v>414</v>
          </cell>
          <cell r="I12">
            <v>417</v>
          </cell>
        </row>
        <row r="14">
          <cell r="D14">
            <v>600</v>
          </cell>
          <cell r="I14">
            <v>600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E43 DaG</v>
          </cell>
        </row>
      </sheetData>
      <sheetData sheetId="1">
        <row r="10">
          <cell r="B10">
            <v>44434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4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44435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6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44436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44437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44438</v>
          </cell>
          <cell r="D14">
            <v>36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11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44439</v>
          </cell>
          <cell r="D15">
            <v>5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11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44440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10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44441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7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44442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10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44443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44444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44445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8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44446</v>
          </cell>
          <cell r="D22">
            <v>19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44447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44448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44449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44450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44451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44452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44453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15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44454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8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44455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9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44456</v>
          </cell>
          <cell r="D32">
            <v>0</v>
          </cell>
          <cell r="K32">
            <v>3</v>
          </cell>
          <cell r="R32">
            <v>3</v>
          </cell>
          <cell r="AE32">
            <v>0</v>
          </cell>
          <cell r="AL32">
            <v>0</v>
          </cell>
          <cell r="AS32">
            <v>8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44457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44458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44459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18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44460</v>
          </cell>
          <cell r="D36">
            <v>0</v>
          </cell>
          <cell r="K36">
            <v>4</v>
          </cell>
          <cell r="R36">
            <v>4</v>
          </cell>
          <cell r="AE36">
            <v>0</v>
          </cell>
          <cell r="AL36">
            <v>0</v>
          </cell>
          <cell r="AS36">
            <v>13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44461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8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44462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3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44463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23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44464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44465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44466</v>
          </cell>
          <cell r="D42">
            <v>0</v>
          </cell>
          <cell r="K42">
            <v>7</v>
          </cell>
          <cell r="R42">
            <v>7</v>
          </cell>
          <cell r="AE42">
            <v>0</v>
          </cell>
          <cell r="AL42">
            <v>0</v>
          </cell>
          <cell r="AS42">
            <v>75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44467</v>
          </cell>
          <cell r="D43">
            <v>12</v>
          </cell>
          <cell r="K43">
            <v>7</v>
          </cell>
          <cell r="R43">
            <v>7</v>
          </cell>
          <cell r="AE43">
            <v>0</v>
          </cell>
          <cell r="AL43">
            <v>0</v>
          </cell>
          <cell r="AS43">
            <v>29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44468</v>
          </cell>
          <cell r="D44">
            <v>0</v>
          </cell>
          <cell r="K44">
            <v>2</v>
          </cell>
          <cell r="R44">
            <v>2</v>
          </cell>
          <cell r="AE44">
            <v>0</v>
          </cell>
          <cell r="AL44">
            <v>0</v>
          </cell>
          <cell r="AS44">
            <v>31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44469</v>
          </cell>
          <cell r="D45">
            <v>0</v>
          </cell>
          <cell r="K45">
            <v>1</v>
          </cell>
          <cell r="R45">
            <v>1</v>
          </cell>
          <cell r="AE45">
            <v>0</v>
          </cell>
          <cell r="AL45">
            <v>0</v>
          </cell>
          <cell r="AS45">
            <v>9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44470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10</v>
          </cell>
          <cell r="BG46">
            <v>10</v>
          </cell>
          <cell r="BH46">
            <v>10</v>
          </cell>
          <cell r="BI46">
            <v>0</v>
          </cell>
          <cell r="BJ46">
            <v>0</v>
          </cell>
        </row>
        <row r="47">
          <cell r="B47">
            <v>44471</v>
          </cell>
          <cell r="D47">
            <v>0</v>
          </cell>
          <cell r="K47">
            <v>12</v>
          </cell>
          <cell r="R47">
            <v>12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44472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44473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8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44474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10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44475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8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44476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18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44477</v>
          </cell>
          <cell r="D53">
            <v>5</v>
          </cell>
          <cell r="K53">
            <v>5</v>
          </cell>
          <cell r="R53">
            <v>5</v>
          </cell>
          <cell r="AE53">
            <v>0</v>
          </cell>
          <cell r="AL53">
            <v>0</v>
          </cell>
          <cell r="AS53">
            <v>4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44478</v>
          </cell>
          <cell r="D54">
            <v>6</v>
          </cell>
          <cell r="K54">
            <v>6</v>
          </cell>
          <cell r="R54">
            <v>6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44479</v>
          </cell>
          <cell r="D55">
            <v>10</v>
          </cell>
          <cell r="K55">
            <v>10</v>
          </cell>
          <cell r="R55">
            <v>10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44480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8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44481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44482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44483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44484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44485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44486</v>
          </cell>
          <cell r="D62">
            <v>0</v>
          </cell>
          <cell r="K62">
            <v>8</v>
          </cell>
          <cell r="R62">
            <v>8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44487</v>
          </cell>
          <cell r="D63">
            <v>0</v>
          </cell>
          <cell r="K63">
            <v>6</v>
          </cell>
          <cell r="R63">
            <v>6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44488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44489</v>
          </cell>
          <cell r="D65">
            <v>20</v>
          </cell>
          <cell r="K65">
            <v>20</v>
          </cell>
          <cell r="R65">
            <v>20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44490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44491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44492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44493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44494</v>
          </cell>
          <cell r="D70">
            <v>13</v>
          </cell>
          <cell r="K70">
            <v>8</v>
          </cell>
          <cell r="R70">
            <v>8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44495</v>
          </cell>
          <cell r="D71">
            <v>22</v>
          </cell>
          <cell r="K71">
            <v>21</v>
          </cell>
          <cell r="R71">
            <v>9</v>
          </cell>
          <cell r="AE71">
            <v>0</v>
          </cell>
          <cell r="AL71">
            <v>0</v>
          </cell>
          <cell r="AS71">
            <v>0</v>
          </cell>
          <cell r="BG71">
            <v>10</v>
          </cell>
          <cell r="BH71">
            <v>16</v>
          </cell>
          <cell r="BI71">
            <v>0</v>
          </cell>
          <cell r="BJ71">
            <v>0</v>
          </cell>
        </row>
        <row r="72">
          <cell r="B72">
            <v>44496</v>
          </cell>
          <cell r="D72">
            <v>0</v>
          </cell>
          <cell r="K72">
            <v>0</v>
          </cell>
          <cell r="R72">
            <v>0</v>
          </cell>
          <cell r="AE72">
            <v>42</v>
          </cell>
          <cell r="AL72">
            <v>42</v>
          </cell>
          <cell r="AS72">
            <v>0</v>
          </cell>
          <cell r="BG72">
            <v>16</v>
          </cell>
          <cell r="BH72">
            <v>23</v>
          </cell>
          <cell r="BI72">
            <v>0</v>
          </cell>
          <cell r="BJ72">
            <v>48</v>
          </cell>
        </row>
        <row r="73">
          <cell r="B73">
            <v>44497</v>
          </cell>
          <cell r="D73">
            <v>0</v>
          </cell>
          <cell r="K73">
            <v>0</v>
          </cell>
          <cell r="R73">
            <v>0</v>
          </cell>
          <cell r="AE73">
            <v>158</v>
          </cell>
          <cell r="AL73">
            <v>78</v>
          </cell>
          <cell r="AS73">
            <v>0</v>
          </cell>
          <cell r="BG73">
            <v>29</v>
          </cell>
          <cell r="BH73">
            <v>29</v>
          </cell>
          <cell r="BI73">
            <v>0</v>
          </cell>
          <cell r="BJ73">
            <v>51</v>
          </cell>
        </row>
        <row r="74">
          <cell r="B74">
            <v>44498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12</v>
          </cell>
          <cell r="BH74">
            <v>10</v>
          </cell>
          <cell r="BI74">
            <v>0</v>
          </cell>
          <cell r="BJ74">
            <v>0</v>
          </cell>
        </row>
        <row r="75">
          <cell r="B75">
            <v>44499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44500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44501</v>
          </cell>
          <cell r="D77">
            <v>0</v>
          </cell>
          <cell r="K77">
            <v>0</v>
          </cell>
          <cell r="R77">
            <v>6</v>
          </cell>
          <cell r="AE77">
            <v>1</v>
          </cell>
          <cell r="AL77">
            <v>36</v>
          </cell>
          <cell r="AS77">
            <v>0</v>
          </cell>
          <cell r="BG77">
            <v>0</v>
          </cell>
          <cell r="BH77">
            <v>5</v>
          </cell>
          <cell r="BI77">
            <v>0</v>
          </cell>
          <cell r="BJ77">
            <v>0</v>
          </cell>
        </row>
        <row r="78">
          <cell r="B78">
            <v>44502</v>
          </cell>
          <cell r="D78">
            <v>0</v>
          </cell>
          <cell r="K78">
            <v>10</v>
          </cell>
          <cell r="R78">
            <v>11</v>
          </cell>
          <cell r="AE78">
            <v>0</v>
          </cell>
          <cell r="AL78">
            <v>1</v>
          </cell>
          <cell r="AS78">
            <v>0</v>
          </cell>
          <cell r="BG78">
            <v>0</v>
          </cell>
          <cell r="BH78">
            <v>0</v>
          </cell>
          <cell r="BI78">
            <v>61</v>
          </cell>
          <cell r="BJ78">
            <v>0</v>
          </cell>
        </row>
        <row r="79">
          <cell r="B79">
            <v>44503</v>
          </cell>
          <cell r="D79">
            <v>0</v>
          </cell>
          <cell r="K79">
            <v>0</v>
          </cell>
          <cell r="R79">
            <v>2</v>
          </cell>
          <cell r="AE79">
            <v>1</v>
          </cell>
          <cell r="AL79">
            <v>43</v>
          </cell>
          <cell r="AS79">
            <v>0</v>
          </cell>
          <cell r="BG79">
            <v>0</v>
          </cell>
          <cell r="BH79">
            <v>0</v>
          </cell>
          <cell r="BI79">
            <v>74</v>
          </cell>
          <cell r="BJ79">
            <v>0</v>
          </cell>
        </row>
        <row r="80">
          <cell r="B80">
            <v>44504</v>
          </cell>
          <cell r="D80">
            <v>0</v>
          </cell>
          <cell r="K80">
            <v>0</v>
          </cell>
          <cell r="R80">
            <v>3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44505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18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44506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44507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44508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44509</v>
          </cell>
          <cell r="D85">
            <v>0</v>
          </cell>
          <cell r="K85">
            <v>11</v>
          </cell>
          <cell r="R85">
            <v>11</v>
          </cell>
          <cell r="AE85">
            <v>0</v>
          </cell>
          <cell r="AL85">
            <v>0</v>
          </cell>
          <cell r="AS85">
            <v>0</v>
          </cell>
          <cell r="BG85">
            <v>26</v>
          </cell>
          <cell r="BH85">
            <v>26</v>
          </cell>
          <cell r="BI85">
            <v>18</v>
          </cell>
          <cell r="BJ85">
            <v>0</v>
          </cell>
        </row>
        <row r="86">
          <cell r="B86">
            <v>44510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44511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44512</v>
          </cell>
          <cell r="D88">
            <v>0</v>
          </cell>
          <cell r="K88">
            <v>4</v>
          </cell>
          <cell r="R88">
            <v>4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44513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44514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44515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50</v>
          </cell>
        </row>
        <row r="92">
          <cell r="B92">
            <v>44516</v>
          </cell>
          <cell r="D92">
            <v>0</v>
          </cell>
          <cell r="K92">
            <v>3</v>
          </cell>
          <cell r="R92">
            <v>3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44517</v>
          </cell>
          <cell r="D93">
            <v>1</v>
          </cell>
          <cell r="K93">
            <v>1</v>
          </cell>
          <cell r="R93">
            <v>1</v>
          </cell>
          <cell r="AE93">
            <v>66</v>
          </cell>
          <cell r="AL93">
            <v>66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44518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44519</v>
          </cell>
          <cell r="D95">
            <v>5</v>
          </cell>
          <cell r="K95">
            <v>5</v>
          </cell>
          <cell r="R95">
            <v>5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44520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44521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44522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1</v>
          </cell>
          <cell r="BG98">
            <v>0</v>
          </cell>
          <cell r="BH98">
            <v>0</v>
          </cell>
          <cell r="BI98">
            <v>0</v>
          </cell>
          <cell r="BJ98">
            <v>122</v>
          </cell>
        </row>
        <row r="99">
          <cell r="B99">
            <v>44523</v>
          </cell>
          <cell r="D99">
            <v>1</v>
          </cell>
          <cell r="K99">
            <v>1</v>
          </cell>
          <cell r="R99">
            <v>1</v>
          </cell>
          <cell r="AE99">
            <v>72</v>
          </cell>
          <cell r="AL99">
            <v>72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61</v>
          </cell>
        </row>
        <row r="100">
          <cell r="B100">
            <v>44524</v>
          </cell>
          <cell r="D100">
            <v>0</v>
          </cell>
          <cell r="K100">
            <v>0</v>
          </cell>
          <cell r="R100">
            <v>0</v>
          </cell>
          <cell r="AE100">
            <v>43</v>
          </cell>
          <cell r="AL100">
            <v>43</v>
          </cell>
          <cell r="AS100">
            <v>0</v>
          </cell>
          <cell r="BG100">
            <v>27</v>
          </cell>
          <cell r="BH100">
            <v>28</v>
          </cell>
          <cell r="BI100">
            <v>102</v>
          </cell>
          <cell r="BJ100">
            <v>0</v>
          </cell>
        </row>
        <row r="101">
          <cell r="B101">
            <v>44525</v>
          </cell>
          <cell r="D101">
            <v>0</v>
          </cell>
          <cell r="K101">
            <v>0</v>
          </cell>
          <cell r="R101">
            <v>0</v>
          </cell>
          <cell r="AE101">
            <v>13</v>
          </cell>
          <cell r="AL101">
            <v>13</v>
          </cell>
          <cell r="AS101">
            <v>0</v>
          </cell>
          <cell r="BG101">
            <v>0</v>
          </cell>
          <cell r="BH101">
            <v>0</v>
          </cell>
          <cell r="BI101">
            <v>9</v>
          </cell>
          <cell r="BJ101">
            <v>36</v>
          </cell>
        </row>
        <row r="102">
          <cell r="B102">
            <v>44526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64</v>
          </cell>
        </row>
        <row r="103">
          <cell r="B103">
            <v>44527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44528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44529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44530</v>
          </cell>
          <cell r="D106">
            <v>0</v>
          </cell>
          <cell r="K106">
            <v>0</v>
          </cell>
          <cell r="R106">
            <v>0</v>
          </cell>
          <cell r="AE106">
            <v>1</v>
          </cell>
          <cell r="AL106">
            <v>3</v>
          </cell>
          <cell r="AS106">
            <v>0</v>
          </cell>
          <cell r="BG106">
            <v>0</v>
          </cell>
          <cell r="BH106">
            <v>0</v>
          </cell>
          <cell r="BI106">
            <v>87</v>
          </cell>
          <cell r="BJ106">
            <v>0</v>
          </cell>
        </row>
        <row r="107">
          <cell r="B107">
            <v>44531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44532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44533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44534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44535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44536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44537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35</v>
          </cell>
          <cell r="BJ113">
            <v>0</v>
          </cell>
        </row>
        <row r="114">
          <cell r="B114">
            <v>44538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44539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44540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44541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44542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44543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44544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7</v>
          </cell>
          <cell r="BJ120">
            <v>0</v>
          </cell>
        </row>
        <row r="121">
          <cell r="B121">
            <v>44545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44546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44547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4</v>
          </cell>
          <cell r="BJ123">
            <v>0</v>
          </cell>
        </row>
        <row r="124">
          <cell r="B124">
            <v>44548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44549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44550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44551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44552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44553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44554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44555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44556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44557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44558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44559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44560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44561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44562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44563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44564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44565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17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44566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44567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44568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44569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44570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44571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40</v>
          </cell>
        </row>
        <row r="148">
          <cell r="B148">
            <v>44572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44573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44574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44575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44576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44577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44578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85</v>
          </cell>
        </row>
        <row r="5">
          <cell r="B5">
            <v>4</v>
          </cell>
        </row>
        <row r="6">
          <cell r="B6">
            <v>171</v>
          </cell>
        </row>
        <row r="8">
          <cell r="D8">
            <v>85</v>
          </cell>
        </row>
        <row r="9">
          <cell r="D9">
            <v>85</v>
          </cell>
          <cell r="H9">
            <v>85</v>
          </cell>
          <cell r="I9">
            <v>85</v>
          </cell>
          <cell r="N9">
            <v>85</v>
          </cell>
        </row>
        <row r="10">
          <cell r="D10">
            <v>85</v>
          </cell>
          <cell r="I10">
            <v>85</v>
          </cell>
          <cell r="N10">
            <v>85</v>
          </cell>
        </row>
        <row r="11">
          <cell r="D11">
            <v>4</v>
          </cell>
          <cell r="N11">
            <v>168</v>
          </cell>
        </row>
        <row r="12">
          <cell r="D12">
            <v>4</v>
          </cell>
          <cell r="H12">
            <v>4</v>
          </cell>
          <cell r="I12">
            <v>4</v>
          </cell>
        </row>
        <row r="14">
          <cell r="D14">
            <v>171</v>
          </cell>
          <cell r="I14">
            <v>171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E43 DaD</v>
          </cell>
        </row>
      </sheetData>
      <sheetData sheetId="1">
        <row r="10">
          <cell r="B10">
            <v>44613</v>
          </cell>
          <cell r="D10">
            <v>4</v>
          </cell>
          <cell r="K10">
            <v>4</v>
          </cell>
          <cell r="R10">
            <v>4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44614</v>
          </cell>
          <cell r="D11">
            <v>4</v>
          </cell>
          <cell r="K11">
            <v>4</v>
          </cell>
          <cell r="R11">
            <v>4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44615</v>
          </cell>
          <cell r="D12">
            <v>18</v>
          </cell>
          <cell r="K12">
            <v>14</v>
          </cell>
          <cell r="R12">
            <v>14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44616</v>
          </cell>
          <cell r="D13">
            <v>5</v>
          </cell>
          <cell r="K13">
            <v>5</v>
          </cell>
          <cell r="R13">
            <v>5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44617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44618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44619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44620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44621</v>
          </cell>
          <cell r="D18">
            <v>16</v>
          </cell>
          <cell r="K18">
            <v>13</v>
          </cell>
          <cell r="R18">
            <v>13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44622</v>
          </cell>
          <cell r="D19">
            <v>4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44623</v>
          </cell>
          <cell r="D20">
            <v>10</v>
          </cell>
          <cell r="K20">
            <v>14</v>
          </cell>
          <cell r="R20">
            <v>4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44624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26</v>
          </cell>
          <cell r="BH21">
            <v>26</v>
          </cell>
          <cell r="BI21">
            <v>0</v>
          </cell>
          <cell r="BJ21">
            <v>0</v>
          </cell>
        </row>
        <row r="22">
          <cell r="B22">
            <v>44625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44626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44627</v>
          </cell>
          <cell r="D24">
            <v>3</v>
          </cell>
          <cell r="K24">
            <v>0</v>
          </cell>
          <cell r="R24">
            <v>10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44628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44629</v>
          </cell>
          <cell r="D26">
            <v>0</v>
          </cell>
          <cell r="K26">
            <v>10</v>
          </cell>
          <cell r="R26">
            <v>3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44630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44631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44632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44633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44634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44635</v>
          </cell>
          <cell r="D32">
            <v>6</v>
          </cell>
          <cell r="K32">
            <v>6</v>
          </cell>
          <cell r="R32">
            <v>13</v>
          </cell>
          <cell r="AE32">
            <v>0</v>
          </cell>
          <cell r="AL32">
            <v>0</v>
          </cell>
          <cell r="AS32">
            <v>21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44636</v>
          </cell>
          <cell r="D33">
            <v>0</v>
          </cell>
          <cell r="K33">
            <v>0</v>
          </cell>
          <cell r="R33">
            <v>0</v>
          </cell>
          <cell r="AE33">
            <v>3</v>
          </cell>
          <cell r="AL33">
            <v>3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44637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44638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44639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44640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44641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44642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44643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46</v>
          </cell>
          <cell r="BH40">
            <v>46</v>
          </cell>
          <cell r="BI40">
            <v>3</v>
          </cell>
          <cell r="BJ40">
            <v>0</v>
          </cell>
        </row>
        <row r="41">
          <cell r="B41">
            <v>44644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44645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44646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44647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44648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20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44649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19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44650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7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44651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3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44652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3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44653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44654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44655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44656</v>
          </cell>
          <cell r="D53">
            <v>0</v>
          </cell>
          <cell r="K53">
            <v>0</v>
          </cell>
          <cell r="R53">
            <v>0</v>
          </cell>
          <cell r="AE53">
            <v>1</v>
          </cell>
          <cell r="AL53">
            <v>1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44657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1</v>
          </cell>
          <cell r="BJ54">
            <v>0</v>
          </cell>
        </row>
        <row r="55">
          <cell r="B55">
            <v>44658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44659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44660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44661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44662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44663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44664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44665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44666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40</v>
          </cell>
        </row>
        <row r="64">
          <cell r="B64">
            <v>44667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44668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44669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11</v>
          </cell>
          <cell r="BG66">
            <v>0</v>
          </cell>
          <cell r="BH66">
            <v>0</v>
          </cell>
          <cell r="BI66">
            <v>0</v>
          </cell>
          <cell r="BJ66">
            <v>40</v>
          </cell>
        </row>
        <row r="67">
          <cell r="B67">
            <v>44670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44671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37</v>
          </cell>
        </row>
        <row r="69">
          <cell r="B69">
            <v>44672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44673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42</v>
          </cell>
        </row>
        <row r="71">
          <cell r="B71">
            <v>44674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44675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44676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44677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12</v>
          </cell>
        </row>
        <row r="75">
          <cell r="B75">
            <v>44678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44679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44680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44681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44682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44683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44684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44685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44686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44687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44688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44689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44690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44691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44692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44693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44694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44695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44696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44697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44698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44699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44700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44701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44702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44703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44704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44705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44706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44707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44708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44709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44710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44711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44712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44713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44714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44715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44716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44717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44718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44719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44720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44721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44722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44723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44724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44725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44726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44727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44728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44729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44730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44731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44732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44733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44734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44735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44736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44737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44738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44739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44740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44741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44742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44743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44744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44745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44746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44747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44748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44749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44750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44751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44752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44753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44754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44755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44756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44757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101</v>
          </cell>
        </row>
        <row r="5">
          <cell r="B5">
            <v>35</v>
          </cell>
        </row>
        <row r="6">
          <cell r="B6">
            <v>39</v>
          </cell>
        </row>
        <row r="8">
          <cell r="D8">
            <v>101</v>
          </cell>
        </row>
        <row r="9">
          <cell r="D9">
            <v>101</v>
          </cell>
          <cell r="H9">
            <v>101</v>
          </cell>
          <cell r="I9">
            <v>101</v>
          </cell>
          <cell r="N9">
            <v>101</v>
          </cell>
        </row>
        <row r="10">
          <cell r="D10">
            <v>101</v>
          </cell>
          <cell r="I10">
            <v>101</v>
          </cell>
          <cell r="N10">
            <v>101</v>
          </cell>
        </row>
        <row r="11">
          <cell r="D11">
            <v>32</v>
          </cell>
          <cell r="N11">
            <v>8</v>
          </cell>
        </row>
        <row r="12">
          <cell r="D12">
            <v>35</v>
          </cell>
          <cell r="H12">
            <v>35</v>
          </cell>
          <cell r="I12">
            <v>35</v>
          </cell>
        </row>
        <row r="14">
          <cell r="D14">
            <v>39</v>
          </cell>
          <cell r="I14">
            <v>39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E43 PHEV DaG</v>
          </cell>
        </row>
      </sheetData>
      <sheetData sheetId="1">
        <row r="10">
          <cell r="B10">
            <v>44431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44432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44433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44434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44435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44436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44437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44438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44439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44440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44441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44442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44443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44444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44445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44446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44447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44448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44449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44450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44451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44452</v>
          </cell>
          <cell r="D31">
            <v>6</v>
          </cell>
          <cell r="K31">
            <v>6</v>
          </cell>
          <cell r="R31">
            <v>10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44453</v>
          </cell>
          <cell r="D32">
            <v>6</v>
          </cell>
          <cell r="K32">
            <v>6</v>
          </cell>
          <cell r="R32">
            <v>6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44454</v>
          </cell>
          <cell r="D33">
            <v>6</v>
          </cell>
          <cell r="K33">
            <v>8</v>
          </cell>
          <cell r="R33">
            <v>6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44455</v>
          </cell>
          <cell r="D34">
            <v>6</v>
          </cell>
          <cell r="K34">
            <v>6</v>
          </cell>
          <cell r="R34">
            <v>6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44456</v>
          </cell>
          <cell r="D35">
            <v>6</v>
          </cell>
          <cell r="K35">
            <v>6</v>
          </cell>
          <cell r="R35">
            <v>6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44457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44458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44459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44460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44461</v>
          </cell>
          <cell r="D40">
            <v>6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44462</v>
          </cell>
          <cell r="D41">
            <v>15</v>
          </cell>
          <cell r="K41">
            <v>21</v>
          </cell>
          <cell r="R41">
            <v>21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44463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44464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44465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44466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44467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44468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44469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44470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44471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44472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44473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44474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44475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44476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44477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44478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44479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44480</v>
          </cell>
          <cell r="D59">
            <v>12</v>
          </cell>
          <cell r="K59">
            <v>12</v>
          </cell>
          <cell r="R59">
            <v>11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44481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44482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44483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44484</v>
          </cell>
          <cell r="D63">
            <v>9</v>
          </cell>
          <cell r="K63">
            <v>7</v>
          </cell>
          <cell r="R63">
            <v>5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44485</v>
          </cell>
          <cell r="D64">
            <v>5</v>
          </cell>
          <cell r="K64">
            <v>5</v>
          </cell>
          <cell r="R64">
            <v>4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44486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44487</v>
          </cell>
          <cell r="D66">
            <v>0</v>
          </cell>
          <cell r="K66">
            <v>0</v>
          </cell>
          <cell r="R66">
            <v>1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44488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44489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44490</v>
          </cell>
          <cell r="D69">
            <v>3</v>
          </cell>
          <cell r="K69">
            <v>3</v>
          </cell>
          <cell r="R69">
            <v>3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44491</v>
          </cell>
          <cell r="D70">
            <v>0</v>
          </cell>
          <cell r="K70">
            <v>0</v>
          </cell>
          <cell r="R70">
            <v>0</v>
          </cell>
          <cell r="AE70">
            <v>22</v>
          </cell>
          <cell r="AL70">
            <v>22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44492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44493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44494</v>
          </cell>
          <cell r="D73">
            <v>14</v>
          </cell>
          <cell r="K73">
            <v>14</v>
          </cell>
          <cell r="R73">
            <v>14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44495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44496</v>
          </cell>
          <cell r="D75">
            <v>0</v>
          </cell>
          <cell r="K75">
            <v>0</v>
          </cell>
          <cell r="R75">
            <v>0</v>
          </cell>
          <cell r="AE75">
            <v>1</v>
          </cell>
          <cell r="AL75">
            <v>1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44497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44498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20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44499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44500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44501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44502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44503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44504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44505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44506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44507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44508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44509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44510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44511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44512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44513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44514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44515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44516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44517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44518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44519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39</v>
          </cell>
          <cell r="BH98">
            <v>21</v>
          </cell>
          <cell r="BI98">
            <v>23</v>
          </cell>
          <cell r="BJ98">
            <v>0</v>
          </cell>
        </row>
        <row r="99">
          <cell r="B99">
            <v>44520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44521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44522</v>
          </cell>
          <cell r="D101">
            <v>6</v>
          </cell>
          <cell r="K101">
            <v>6</v>
          </cell>
          <cell r="R101">
            <v>6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44523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44524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44525</v>
          </cell>
          <cell r="D104">
            <v>1</v>
          </cell>
          <cell r="K104">
            <v>1</v>
          </cell>
          <cell r="R104">
            <v>1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44526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44527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44528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44529</v>
          </cell>
          <cell r="D108">
            <v>0</v>
          </cell>
          <cell r="K108">
            <v>0</v>
          </cell>
          <cell r="R108">
            <v>1</v>
          </cell>
          <cell r="AE108">
            <v>0</v>
          </cell>
          <cell r="AL108">
            <v>0</v>
          </cell>
          <cell r="AS108">
            <v>0</v>
          </cell>
          <cell r="BG108">
            <v>52</v>
          </cell>
          <cell r="BH108">
            <v>32</v>
          </cell>
          <cell r="BI108">
            <v>0</v>
          </cell>
          <cell r="BJ108">
            <v>0</v>
          </cell>
        </row>
        <row r="109">
          <cell r="B109">
            <v>44530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44531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8</v>
          </cell>
          <cell r="BG110">
            <v>1</v>
          </cell>
          <cell r="BH110">
            <v>1</v>
          </cell>
          <cell r="BI110">
            <v>0</v>
          </cell>
          <cell r="BJ110">
            <v>0</v>
          </cell>
        </row>
        <row r="111">
          <cell r="B111">
            <v>44532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2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44533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44534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44535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44536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44537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44538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44539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44540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44541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44542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44543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44544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44545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44546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44547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44548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44549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44550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44551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44552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44553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44554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44555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44556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44557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44558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44559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44560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44561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44562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44563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44564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44565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38</v>
          </cell>
          <cell r="BI144">
            <v>0</v>
          </cell>
          <cell r="BJ144">
            <v>0</v>
          </cell>
        </row>
        <row r="145">
          <cell r="B145">
            <v>44566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44567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44568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44569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44570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44571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44572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44573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44574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44575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55</v>
          </cell>
        </row>
        <row r="5">
          <cell r="B5">
            <v>42</v>
          </cell>
        </row>
        <row r="6">
          <cell r="B6">
            <v>0</v>
          </cell>
        </row>
        <row r="8">
          <cell r="D8">
            <v>55</v>
          </cell>
        </row>
        <row r="9">
          <cell r="D9">
            <v>55</v>
          </cell>
          <cell r="H9">
            <v>55</v>
          </cell>
          <cell r="I9">
            <v>55</v>
          </cell>
          <cell r="N9">
            <v>55</v>
          </cell>
        </row>
        <row r="10">
          <cell r="D10">
            <v>55</v>
          </cell>
          <cell r="I10">
            <v>55</v>
          </cell>
          <cell r="N10">
            <v>55</v>
          </cell>
        </row>
        <row r="11">
          <cell r="D11">
            <v>42</v>
          </cell>
          <cell r="N11">
            <v>0</v>
          </cell>
        </row>
        <row r="12">
          <cell r="D12">
            <v>42</v>
          </cell>
          <cell r="H12">
            <v>42</v>
          </cell>
          <cell r="I12">
            <v>42</v>
          </cell>
        </row>
        <row r="14">
          <cell r="D14">
            <v>0</v>
          </cell>
          <cell r="I14">
            <v>0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E43 PHEV DaD</v>
          </cell>
        </row>
      </sheetData>
      <sheetData sheetId="1">
        <row r="10">
          <cell r="B10">
            <v>44598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44599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44600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44601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44602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44603</v>
          </cell>
          <cell r="D15">
            <v>16</v>
          </cell>
          <cell r="K15">
            <v>16</v>
          </cell>
          <cell r="R15">
            <v>16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44604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44605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44606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44607</v>
          </cell>
          <cell r="D19">
            <v>7</v>
          </cell>
          <cell r="K19">
            <v>7</v>
          </cell>
          <cell r="R19">
            <v>7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44608</v>
          </cell>
          <cell r="D20">
            <v>6</v>
          </cell>
          <cell r="K20">
            <v>6</v>
          </cell>
          <cell r="R20">
            <v>6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44609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44610</v>
          </cell>
          <cell r="D22">
            <v>3</v>
          </cell>
          <cell r="K22">
            <v>3</v>
          </cell>
          <cell r="R22">
            <v>3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44611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44612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44613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44614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44615</v>
          </cell>
          <cell r="D27">
            <v>6</v>
          </cell>
          <cell r="K27">
            <v>6</v>
          </cell>
          <cell r="R27">
            <v>6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44616</v>
          </cell>
          <cell r="D28">
            <v>5</v>
          </cell>
          <cell r="K28">
            <v>5</v>
          </cell>
          <cell r="R28">
            <v>5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44617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44618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44619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44620</v>
          </cell>
          <cell r="D32">
            <v>0</v>
          </cell>
          <cell r="K32">
            <v>0</v>
          </cell>
          <cell r="R32">
            <v>0</v>
          </cell>
          <cell r="AE32">
            <v>26</v>
          </cell>
          <cell r="AL32">
            <v>26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44621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44622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44623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44624</v>
          </cell>
          <cell r="D36">
            <v>12</v>
          </cell>
          <cell r="K36">
            <v>12</v>
          </cell>
          <cell r="R36">
            <v>12</v>
          </cell>
          <cell r="AE36">
            <v>16</v>
          </cell>
          <cell r="AL36">
            <v>16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44625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44626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44627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44628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26</v>
          </cell>
          <cell r="BJ40">
            <v>0</v>
          </cell>
        </row>
        <row r="41">
          <cell r="B41">
            <v>44629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16</v>
          </cell>
          <cell r="BJ41">
            <v>0</v>
          </cell>
        </row>
        <row r="42">
          <cell r="B42">
            <v>44630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44631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44632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44633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44634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44635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44636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55</v>
          </cell>
          <cell r="BH48">
            <v>55</v>
          </cell>
          <cell r="BI48">
            <v>0</v>
          </cell>
          <cell r="BJ48">
            <v>0</v>
          </cell>
        </row>
        <row r="49">
          <cell r="B49">
            <v>44637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44638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44639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44640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44641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44642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44643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44644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44645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44646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44647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44648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44649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44650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44651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44652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44653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44654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44655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44656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44657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44658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44659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44660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44661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44662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44663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44664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44665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44666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44667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44668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44669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44670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44671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44672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44673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44674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44675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44676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44677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44678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44679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44680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44681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44682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44683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44684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44685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44686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44687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44688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44689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44690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44691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44692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44693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44694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44695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44696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44697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44698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44699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44700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44701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44702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44703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44704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44705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44706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44707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44708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44709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44710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44711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44712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44713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44714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44715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44716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44717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44718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44719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44720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44721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44722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44723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44724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44725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44726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44727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44728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44729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44730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44731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44732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44733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44734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44735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44736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44737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44738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44739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44740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44741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44742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90</v>
          </cell>
        </row>
        <row r="5">
          <cell r="B5">
            <v>40</v>
          </cell>
        </row>
        <row r="6">
          <cell r="B6">
            <v>3</v>
          </cell>
        </row>
        <row r="8">
          <cell r="D8">
            <v>90</v>
          </cell>
        </row>
        <row r="9">
          <cell r="D9">
            <v>90</v>
          </cell>
          <cell r="H9">
            <v>90</v>
          </cell>
          <cell r="I9">
            <v>90</v>
          </cell>
          <cell r="N9">
            <v>90</v>
          </cell>
        </row>
        <row r="10">
          <cell r="D10">
            <v>90</v>
          </cell>
          <cell r="I10">
            <v>90</v>
          </cell>
          <cell r="N10">
            <v>90</v>
          </cell>
        </row>
        <row r="11">
          <cell r="D11">
            <v>40</v>
          </cell>
          <cell r="N11">
            <v>3</v>
          </cell>
        </row>
        <row r="12">
          <cell r="D12">
            <v>40</v>
          </cell>
          <cell r="H12">
            <v>40</v>
          </cell>
          <cell r="I12">
            <v>40</v>
          </cell>
        </row>
        <row r="14">
          <cell r="D14">
            <v>3</v>
          </cell>
          <cell r="I14">
            <v>3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P51 DaG</v>
          </cell>
        </row>
      </sheetData>
      <sheetData sheetId="1">
        <row r="10">
          <cell r="B10">
            <v>44641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44642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44643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44644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44645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44646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44647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44648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44649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44650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44651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44652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44653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44654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44655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44656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44657</v>
          </cell>
          <cell r="D26">
            <v>5</v>
          </cell>
          <cell r="K26">
            <v>5</v>
          </cell>
          <cell r="R26">
            <v>5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44658</v>
          </cell>
          <cell r="D27">
            <v>5</v>
          </cell>
          <cell r="K27">
            <v>5</v>
          </cell>
          <cell r="R27">
            <v>5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44659</v>
          </cell>
          <cell r="D28">
            <v>3</v>
          </cell>
          <cell r="K28">
            <v>3</v>
          </cell>
          <cell r="R28">
            <v>3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44660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44661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44662</v>
          </cell>
          <cell r="D31">
            <v>7</v>
          </cell>
          <cell r="K31">
            <v>7</v>
          </cell>
          <cell r="R31">
            <v>7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44663</v>
          </cell>
          <cell r="D32">
            <v>6</v>
          </cell>
          <cell r="K32">
            <v>6</v>
          </cell>
          <cell r="R32">
            <v>6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44664</v>
          </cell>
          <cell r="D33">
            <v>6</v>
          </cell>
          <cell r="K33">
            <v>6</v>
          </cell>
          <cell r="R33">
            <v>2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44665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44666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44667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44668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44669</v>
          </cell>
          <cell r="D38">
            <v>4</v>
          </cell>
          <cell r="K38">
            <v>4</v>
          </cell>
          <cell r="R38">
            <v>4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44670</v>
          </cell>
          <cell r="D39">
            <v>4</v>
          </cell>
          <cell r="K39">
            <v>4</v>
          </cell>
          <cell r="R39">
            <v>4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44671</v>
          </cell>
          <cell r="D40">
            <v>2</v>
          </cell>
          <cell r="K40">
            <v>2</v>
          </cell>
          <cell r="R40">
            <v>2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44672</v>
          </cell>
          <cell r="D41">
            <v>13</v>
          </cell>
          <cell r="K41">
            <v>7</v>
          </cell>
          <cell r="R41">
            <v>7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44673</v>
          </cell>
          <cell r="D42">
            <v>9</v>
          </cell>
          <cell r="K42">
            <v>3</v>
          </cell>
          <cell r="R42">
            <v>3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44674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44675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44676</v>
          </cell>
          <cell r="D45">
            <v>2</v>
          </cell>
          <cell r="K45">
            <v>8</v>
          </cell>
          <cell r="R45">
            <v>8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44677</v>
          </cell>
          <cell r="D46">
            <v>10</v>
          </cell>
          <cell r="K46">
            <v>10</v>
          </cell>
          <cell r="R46">
            <v>10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44678</v>
          </cell>
          <cell r="D47">
            <v>9</v>
          </cell>
          <cell r="K47">
            <v>9</v>
          </cell>
          <cell r="R47">
            <v>9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44679</v>
          </cell>
          <cell r="D48">
            <v>5</v>
          </cell>
          <cell r="K48">
            <v>5</v>
          </cell>
          <cell r="R48">
            <v>5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44680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44681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44682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44683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44684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44685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44686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44687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44688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44689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44690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44691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44692</v>
          </cell>
          <cell r="D61">
            <v>0</v>
          </cell>
          <cell r="K61">
            <v>0</v>
          </cell>
          <cell r="R61">
            <v>0</v>
          </cell>
          <cell r="AE61">
            <v>40</v>
          </cell>
          <cell r="AL61">
            <v>40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44693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44694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44695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44696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44697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44698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44699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44700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1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44701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44702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44703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44704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44705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44706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44707</v>
          </cell>
          <cell r="D76">
            <v>0</v>
          </cell>
          <cell r="K76">
            <v>0</v>
          </cell>
          <cell r="R76">
            <v>2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44708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44709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44710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44711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44712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44713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44714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44715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44716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44717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44718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44719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44720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44721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44722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44723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44724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44725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44726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1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44727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44728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1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44729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44730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44731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44732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44733</v>
          </cell>
          <cell r="D102">
            <v>0</v>
          </cell>
          <cell r="K102">
            <v>0</v>
          </cell>
          <cell r="R102">
            <v>2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40</v>
          </cell>
          <cell r="BJ102">
            <v>0</v>
          </cell>
        </row>
        <row r="103">
          <cell r="B103">
            <v>44734</v>
          </cell>
          <cell r="D103">
            <v>0</v>
          </cell>
          <cell r="K103">
            <v>6</v>
          </cell>
          <cell r="R103">
            <v>6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44735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44736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44737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44738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44739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44740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44741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44742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44743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44744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44745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44746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44747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44748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44749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44750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44751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44752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44753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44754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44755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44756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44757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44758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44759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44760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44761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44762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44763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44764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44765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44766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44767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44768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44769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44770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44771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44772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44773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44774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44775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44776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44777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44778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44779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44780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44781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44782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44783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44784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44785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38</v>
          </cell>
        </row>
        <row r="5">
          <cell r="B5">
            <v>0</v>
          </cell>
        </row>
        <row r="6">
          <cell r="B6">
            <v>0</v>
          </cell>
        </row>
        <row r="8">
          <cell r="D8">
            <v>38</v>
          </cell>
        </row>
        <row r="9">
          <cell r="D9">
            <v>38</v>
          </cell>
          <cell r="H9">
            <v>38</v>
          </cell>
          <cell r="I9">
            <v>38</v>
          </cell>
          <cell r="N9">
            <v>38</v>
          </cell>
        </row>
        <row r="10">
          <cell r="D10">
            <v>38</v>
          </cell>
          <cell r="I10">
            <v>38</v>
          </cell>
          <cell r="N10">
            <v>38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P51 DaD</v>
          </cell>
        </row>
      </sheetData>
      <sheetData sheetId="1">
        <row r="10">
          <cell r="B10">
            <v>44653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44654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44655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44656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44657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44658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44659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44660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44661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44662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44663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44664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44665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44666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44667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44668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44669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44670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44671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44672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44673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44674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44675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44676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44677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44678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44679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44680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44681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44682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44683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44684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44685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44686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44687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44688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44689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44690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44691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44692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44693</v>
          </cell>
          <cell r="D50">
            <v>6</v>
          </cell>
          <cell r="K50">
            <v>6</v>
          </cell>
          <cell r="R50">
            <v>6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44694</v>
          </cell>
          <cell r="D51">
            <v>1</v>
          </cell>
          <cell r="K51">
            <v>1</v>
          </cell>
          <cell r="R51">
            <v>1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44695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44696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44697</v>
          </cell>
          <cell r="D54">
            <v>3</v>
          </cell>
          <cell r="K54">
            <v>3</v>
          </cell>
          <cell r="R54">
            <v>3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44698</v>
          </cell>
          <cell r="D55">
            <v>4</v>
          </cell>
          <cell r="K55">
            <v>4</v>
          </cell>
          <cell r="R55">
            <v>4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44699</v>
          </cell>
          <cell r="D56">
            <v>11</v>
          </cell>
          <cell r="K56">
            <v>11</v>
          </cell>
          <cell r="R56">
            <v>11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44700</v>
          </cell>
          <cell r="D57">
            <v>9</v>
          </cell>
          <cell r="K57">
            <v>5</v>
          </cell>
          <cell r="R57">
            <v>5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44701</v>
          </cell>
          <cell r="D58">
            <v>4</v>
          </cell>
          <cell r="K58">
            <v>8</v>
          </cell>
          <cell r="R58">
            <v>8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44702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44703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44704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44705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44706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44707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44708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44709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44710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44711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44712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44713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44714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44715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44716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44717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44718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44719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44720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44721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44722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44723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44724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44725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44726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44727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44728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44729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44730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44731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44732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44733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44734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44735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44736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44737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44738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44739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44740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44741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44742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44743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44744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44745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44746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44747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44748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44749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44750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44751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44752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44753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44754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44755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44756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44757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44758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44759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44760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44761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44762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44763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44764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44765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44766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44767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44768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44769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44770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44771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44772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44773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44774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44775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44776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44777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44778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44779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44780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44781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44782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44783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44784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44785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44786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44787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44788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44789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44790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44791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44792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44793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44794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44795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44796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44797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6</v>
          </cell>
        </row>
        <row r="5">
          <cell r="B5">
            <v>0</v>
          </cell>
        </row>
        <row r="6">
          <cell r="B6">
            <v>3</v>
          </cell>
        </row>
        <row r="8">
          <cell r="D8">
            <v>6</v>
          </cell>
        </row>
        <row r="9">
          <cell r="D9">
            <v>6</v>
          </cell>
          <cell r="H9">
            <v>6</v>
          </cell>
          <cell r="I9">
            <v>0</v>
          </cell>
          <cell r="N9">
            <v>6</v>
          </cell>
        </row>
        <row r="10">
          <cell r="D10">
            <v>6</v>
          </cell>
          <cell r="I10">
            <v>0</v>
          </cell>
          <cell r="N10">
            <v>6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P51 PHEV DaG</v>
          </cell>
        </row>
      </sheetData>
      <sheetData sheetId="1">
        <row r="10">
          <cell r="B10">
            <v>44765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44766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44767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44768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44769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44770</v>
          </cell>
          <cell r="D15">
            <v>4</v>
          </cell>
          <cell r="K15">
            <v>4</v>
          </cell>
          <cell r="R15">
            <v>4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44771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44772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44773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44774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44775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44776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44777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44778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44779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44780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44781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44782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44783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44784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44785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44786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44787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44788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44789</v>
          </cell>
          <cell r="D34">
            <v>2</v>
          </cell>
          <cell r="K34">
            <v>2</v>
          </cell>
          <cell r="R34">
            <v>2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44790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44791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44792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44793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44794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44795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44796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44797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44798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44799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44800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44801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44802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44803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44804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44805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44806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44807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44808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44809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44810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44811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44812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44813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44814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44815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44816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44817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44818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44819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44820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44821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44822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44823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44824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44825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44826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44827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44828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44829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44830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44831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44832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44833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44834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44835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44836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44837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44838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44839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44840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44841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44842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44843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44844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44845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44846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44847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44848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44849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44850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44851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44852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44853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44854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44855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44856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44857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44858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44859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44860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44861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44862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44863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44864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44865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44866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44867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44868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44869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44870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44871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44872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44873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44874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44875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44876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44877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44878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44879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44880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44881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44882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44883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44884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44885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44886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44887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44888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44889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44890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44891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44892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44893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44894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44895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44896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44897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44898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44899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44900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44901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44902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44903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44904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44905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44906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44907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44908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44909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30</v>
          </cell>
        </row>
        <row r="5">
          <cell r="B5">
            <v>0</v>
          </cell>
        </row>
        <row r="6">
          <cell r="B6">
            <v>0</v>
          </cell>
        </row>
        <row r="8">
          <cell r="D8">
            <v>30</v>
          </cell>
        </row>
        <row r="9">
          <cell r="D9">
            <v>30</v>
          </cell>
          <cell r="H9">
            <v>30</v>
          </cell>
          <cell r="I9">
            <v>30</v>
          </cell>
          <cell r="N9">
            <v>30</v>
          </cell>
        </row>
        <row r="10">
          <cell r="D10">
            <v>30</v>
          </cell>
          <cell r="I10">
            <v>30</v>
          </cell>
          <cell r="N10">
            <v>30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P51 PHEV DaD</v>
          </cell>
        </row>
      </sheetData>
      <sheetData sheetId="1">
        <row r="10">
          <cell r="B10">
            <v>44668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44669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44670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44671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44672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44673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44674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44675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44676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44677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44678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44679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44680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44681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44682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44683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44684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44685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44686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44687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44688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44689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44690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44691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44692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44693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44694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44695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44696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44697</v>
          </cell>
          <cell r="D39">
            <v>5</v>
          </cell>
          <cell r="K39">
            <v>5</v>
          </cell>
          <cell r="R39">
            <v>5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44698</v>
          </cell>
          <cell r="D40">
            <v>5</v>
          </cell>
          <cell r="K40">
            <v>5</v>
          </cell>
          <cell r="R40">
            <v>5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44699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44700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44701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44702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44703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44704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44705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44706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44707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44708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44709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44710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44711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44712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44713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44714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44715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44716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44717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44718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44719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44720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44721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44722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44723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44724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44725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44726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44727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44728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44729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44730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44731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44732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44733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44734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44735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44736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44737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44738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44739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44740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44741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44742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44743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44744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44745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44746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44747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44748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44749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44750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44751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44752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44753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44754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44755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44756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44757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44758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44759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44760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44761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44762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44763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44764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44765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44766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44767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44768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44769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44770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44771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44772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44773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44774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44775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44776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44777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44778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44779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44780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44781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44782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44783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44784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44785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44786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44787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44788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44789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44790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44791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44792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44793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44794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44795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44796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44797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44798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44799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44800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44801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44802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44803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44804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44805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44806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44807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44808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44809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44810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44811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44812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40</v>
          </cell>
        </row>
        <row r="5">
          <cell r="B5">
            <v>0</v>
          </cell>
        </row>
        <row r="6">
          <cell r="B6">
            <v>0</v>
          </cell>
        </row>
        <row r="8">
          <cell r="D8">
            <v>40</v>
          </cell>
        </row>
        <row r="9">
          <cell r="D9">
            <v>40</v>
          </cell>
          <cell r="H9">
            <v>40</v>
          </cell>
          <cell r="I9">
            <v>0</v>
          </cell>
          <cell r="N9">
            <v>40</v>
          </cell>
        </row>
        <row r="10">
          <cell r="D10">
            <v>40</v>
          </cell>
          <cell r="I10">
            <v>0</v>
          </cell>
          <cell r="N10">
            <v>40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P51 P52 MHEV DaG</v>
          </cell>
        </row>
      </sheetData>
      <sheetData sheetId="1">
        <row r="10">
          <cell r="B10">
            <v>44653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44654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44655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44656</v>
          </cell>
          <cell r="D13">
            <v>7</v>
          </cell>
          <cell r="K13">
            <v>7</v>
          </cell>
          <cell r="R13">
            <v>6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44657</v>
          </cell>
          <cell r="D14">
            <v>1</v>
          </cell>
          <cell r="K14">
            <v>1</v>
          </cell>
          <cell r="R14">
            <v>2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44658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44659</v>
          </cell>
          <cell r="D16">
            <v>10</v>
          </cell>
          <cell r="K16">
            <v>10</v>
          </cell>
          <cell r="R16">
            <v>10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44660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44661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44662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44663</v>
          </cell>
          <cell r="D20">
            <v>11</v>
          </cell>
          <cell r="K20">
            <v>11</v>
          </cell>
          <cell r="R20">
            <v>11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44664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44665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44666</v>
          </cell>
          <cell r="D23">
            <v>3</v>
          </cell>
          <cell r="K23">
            <v>3</v>
          </cell>
          <cell r="R23">
            <v>3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44667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44668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44669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44670</v>
          </cell>
          <cell r="D27">
            <v>2</v>
          </cell>
          <cell r="K27">
            <v>2</v>
          </cell>
          <cell r="R27">
            <v>2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44671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44672</v>
          </cell>
          <cell r="D29">
            <v>2</v>
          </cell>
          <cell r="K29">
            <v>2</v>
          </cell>
          <cell r="R29">
            <v>2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44673</v>
          </cell>
          <cell r="D30">
            <v>4</v>
          </cell>
          <cell r="K30">
            <v>2</v>
          </cell>
          <cell r="R30">
            <v>2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44674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44675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44676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44677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44678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44679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44680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44681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44682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44683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44684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44685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44686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44687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44688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44689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44690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44691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44692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44693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44694</v>
          </cell>
          <cell r="D51">
            <v>0</v>
          </cell>
          <cell r="K51">
            <v>2</v>
          </cell>
          <cell r="R51">
            <v>2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44695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44696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44697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44698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44699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44700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44701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44702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44703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44704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44705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44706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44707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44708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44709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44710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44711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44712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44713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44714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44715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44716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44717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44718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44719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44720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44721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44722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44723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44724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44725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44726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44727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44728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44729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44730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44731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44732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44733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44734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44735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44736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44737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44738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44739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44740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44741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44742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44743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44744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44745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44746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44747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44748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44749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44750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44751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44752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44753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44754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44755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44756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44757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44758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44759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44760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44761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44762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44763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44764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44765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44766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44767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44768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44769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44770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44771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44772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44773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44774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44775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44776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44777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44778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44779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44780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44781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44782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44783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44784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44785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44786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44787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44788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44789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44790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44791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44792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44793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44794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44795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44796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44797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100</v>
          </cell>
        </row>
        <row r="5">
          <cell r="B5">
            <v>0</v>
          </cell>
        </row>
        <row r="6">
          <cell r="B6">
            <v>87</v>
          </cell>
        </row>
        <row r="8">
          <cell r="D8">
            <v>100</v>
          </cell>
        </row>
        <row r="9">
          <cell r="D9">
            <v>100</v>
          </cell>
          <cell r="H9">
            <v>100</v>
          </cell>
          <cell r="I9">
            <v>0</v>
          </cell>
          <cell r="N9">
            <v>100</v>
          </cell>
        </row>
        <row r="10">
          <cell r="D10">
            <v>100</v>
          </cell>
          <cell r="I10">
            <v>0</v>
          </cell>
          <cell r="N10">
            <v>100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eP512 DaG</v>
          </cell>
        </row>
      </sheetData>
      <sheetData sheetId="1">
        <row r="10">
          <cell r="B10">
            <v>44835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44836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44837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44838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44839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44840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44841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44842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44843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44844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44845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44846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44847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44848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44849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44850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44851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44852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44853</v>
          </cell>
          <cell r="D28">
            <v>4</v>
          </cell>
          <cell r="K28">
            <v>4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44854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44855</v>
          </cell>
          <cell r="D30">
            <v>0</v>
          </cell>
          <cell r="K30">
            <v>0</v>
          </cell>
          <cell r="R30">
            <v>4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44856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44857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44858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44859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44860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44861</v>
          </cell>
          <cell r="D36">
            <v>3</v>
          </cell>
          <cell r="K36">
            <v>3</v>
          </cell>
          <cell r="R36">
            <v>3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44862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44863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44864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44865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44866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44867</v>
          </cell>
          <cell r="D42">
            <v>6</v>
          </cell>
          <cell r="K42">
            <v>2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44868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44869</v>
          </cell>
          <cell r="D44">
            <v>2</v>
          </cell>
          <cell r="K44">
            <v>0</v>
          </cell>
          <cell r="R44">
            <v>2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44870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44871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44872</v>
          </cell>
          <cell r="D47">
            <v>3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44873</v>
          </cell>
          <cell r="D48">
            <v>0</v>
          </cell>
          <cell r="K48">
            <v>2</v>
          </cell>
          <cell r="R48">
            <v>2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44874</v>
          </cell>
          <cell r="D49">
            <v>0</v>
          </cell>
          <cell r="K49">
            <v>3</v>
          </cell>
          <cell r="R49">
            <v>3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44875</v>
          </cell>
          <cell r="D50">
            <v>2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44876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44877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44878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44879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44880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44881</v>
          </cell>
          <cell r="D56">
            <v>8</v>
          </cell>
          <cell r="K56">
            <v>12</v>
          </cell>
          <cell r="R56">
            <v>10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44882</v>
          </cell>
          <cell r="D57">
            <v>0</v>
          </cell>
          <cell r="K57">
            <v>0</v>
          </cell>
          <cell r="R57">
            <v>2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44883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44884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44885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44886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44887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44888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44889</v>
          </cell>
          <cell r="D64">
            <v>7</v>
          </cell>
          <cell r="K64">
            <v>9</v>
          </cell>
          <cell r="R64">
            <v>9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44890</v>
          </cell>
          <cell r="D65">
            <v>4</v>
          </cell>
          <cell r="K65">
            <v>4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44891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44892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44893</v>
          </cell>
          <cell r="D68">
            <v>0</v>
          </cell>
          <cell r="K68">
            <v>0</v>
          </cell>
          <cell r="R68">
            <v>4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44894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44895</v>
          </cell>
          <cell r="D70">
            <v>4</v>
          </cell>
          <cell r="K70">
            <v>4</v>
          </cell>
          <cell r="R70">
            <v>4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44896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44897</v>
          </cell>
          <cell r="D72">
            <v>8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44898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44899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44900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44901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44902</v>
          </cell>
          <cell r="D77">
            <v>0</v>
          </cell>
          <cell r="K77">
            <v>8</v>
          </cell>
          <cell r="R77">
            <v>8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44903</v>
          </cell>
          <cell r="D78">
            <v>8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44904</v>
          </cell>
          <cell r="D79">
            <v>1</v>
          </cell>
          <cell r="K79">
            <v>5</v>
          </cell>
          <cell r="R79">
            <v>1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44905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44906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44907</v>
          </cell>
          <cell r="D82">
            <v>4</v>
          </cell>
          <cell r="K82">
            <v>3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44908</v>
          </cell>
          <cell r="D83">
            <v>4</v>
          </cell>
          <cell r="K83">
            <v>3</v>
          </cell>
          <cell r="R83">
            <v>6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44909</v>
          </cell>
          <cell r="D84">
            <v>0</v>
          </cell>
          <cell r="K84">
            <v>2</v>
          </cell>
          <cell r="R84">
            <v>2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44910</v>
          </cell>
          <cell r="D85">
            <v>6</v>
          </cell>
          <cell r="K85">
            <v>6</v>
          </cell>
          <cell r="R85">
            <v>5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44911</v>
          </cell>
          <cell r="D86">
            <v>2</v>
          </cell>
          <cell r="K86">
            <v>2</v>
          </cell>
          <cell r="R86">
            <v>2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44912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44913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44914</v>
          </cell>
          <cell r="D89">
            <v>2</v>
          </cell>
          <cell r="K89">
            <v>2</v>
          </cell>
          <cell r="R89">
            <v>3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44915</v>
          </cell>
          <cell r="D90">
            <v>5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44916</v>
          </cell>
          <cell r="D91">
            <v>3</v>
          </cell>
          <cell r="K91">
            <v>3</v>
          </cell>
          <cell r="R91">
            <v>3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44917</v>
          </cell>
          <cell r="D92">
            <v>3</v>
          </cell>
          <cell r="K92">
            <v>5</v>
          </cell>
          <cell r="R92">
            <v>9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44918</v>
          </cell>
          <cell r="D93">
            <v>0</v>
          </cell>
          <cell r="K93">
            <v>2</v>
          </cell>
          <cell r="R93">
            <v>2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44919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44920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44921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44922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44923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44924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44925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44926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44927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44928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44929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44930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44931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44932</v>
          </cell>
          <cell r="D107">
            <v>5</v>
          </cell>
          <cell r="K107">
            <v>5</v>
          </cell>
          <cell r="R107">
            <v>2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44933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44934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44935</v>
          </cell>
          <cell r="D110">
            <v>2</v>
          </cell>
          <cell r="K110">
            <v>3</v>
          </cell>
          <cell r="R110">
            <v>6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44936</v>
          </cell>
          <cell r="D111">
            <v>2</v>
          </cell>
          <cell r="K111">
            <v>2</v>
          </cell>
          <cell r="R111">
            <v>2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44937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44938</v>
          </cell>
          <cell r="D113">
            <v>0</v>
          </cell>
          <cell r="K113">
            <v>1</v>
          </cell>
          <cell r="R113">
            <v>1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44939</v>
          </cell>
          <cell r="D114">
            <v>1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44940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44941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44942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44943</v>
          </cell>
          <cell r="D118">
            <v>1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44944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44945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44946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44947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44948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44949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44950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44951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44952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44953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44954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44955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44956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44957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44958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44959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44960</v>
          </cell>
          <cell r="D135">
            <v>0</v>
          </cell>
          <cell r="K135">
            <v>2</v>
          </cell>
          <cell r="R135">
            <v>2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44961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44962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44963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44964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44965</v>
          </cell>
          <cell r="D140">
            <v>0</v>
          </cell>
          <cell r="K140">
            <v>3</v>
          </cell>
          <cell r="R140">
            <v>3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44966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44967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44968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44969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44970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44971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44972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44973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44974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44975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44976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44977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44978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44979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144</v>
          </cell>
        </row>
        <row r="5">
          <cell r="B5">
            <v>333</v>
          </cell>
        </row>
        <row r="6">
          <cell r="B6">
            <v>576</v>
          </cell>
        </row>
        <row r="8">
          <cell r="D8">
            <v>144</v>
          </cell>
        </row>
        <row r="9">
          <cell r="D9">
            <v>144</v>
          </cell>
          <cell r="H9">
            <v>144</v>
          </cell>
          <cell r="I9">
            <v>144</v>
          </cell>
          <cell r="N9">
            <v>144</v>
          </cell>
        </row>
        <row r="10">
          <cell r="D10">
            <v>144</v>
          </cell>
          <cell r="I10">
            <v>144</v>
          </cell>
          <cell r="N10">
            <v>144</v>
          </cell>
        </row>
        <row r="11">
          <cell r="D11">
            <v>328</v>
          </cell>
          <cell r="N11">
            <v>37</v>
          </cell>
        </row>
        <row r="12">
          <cell r="D12">
            <v>328</v>
          </cell>
          <cell r="H12">
            <v>328</v>
          </cell>
          <cell r="I12">
            <v>331</v>
          </cell>
        </row>
        <row r="14">
          <cell r="D14">
            <v>576</v>
          </cell>
          <cell r="I14">
            <v>576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P54 DaG</v>
          </cell>
        </row>
      </sheetData>
      <sheetData sheetId="1">
        <row r="10">
          <cell r="B10">
            <v>44686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44687</v>
          </cell>
          <cell r="D11">
            <v>0</v>
          </cell>
          <cell r="K11">
            <v>0</v>
          </cell>
          <cell r="R11">
            <v>0</v>
          </cell>
          <cell r="AE11">
            <v>41</v>
          </cell>
          <cell r="AL11">
            <v>41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44688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44689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44690</v>
          </cell>
          <cell r="D14">
            <v>0</v>
          </cell>
          <cell r="K14">
            <v>0</v>
          </cell>
          <cell r="R14">
            <v>0</v>
          </cell>
          <cell r="AE14">
            <v>41</v>
          </cell>
          <cell r="AL14">
            <v>41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44691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3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44692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1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44693</v>
          </cell>
          <cell r="D17">
            <v>13</v>
          </cell>
          <cell r="K17">
            <v>0</v>
          </cell>
          <cell r="R17">
            <v>0</v>
          </cell>
          <cell r="AE17">
            <v>24</v>
          </cell>
          <cell r="AL17">
            <v>24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44694</v>
          </cell>
          <cell r="D18">
            <v>13</v>
          </cell>
          <cell r="K18">
            <v>0</v>
          </cell>
          <cell r="R18">
            <v>0</v>
          </cell>
          <cell r="AE18">
            <v>10</v>
          </cell>
          <cell r="AL18">
            <v>10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44695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44696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44697</v>
          </cell>
          <cell r="D21">
            <v>13</v>
          </cell>
          <cell r="K21">
            <v>0</v>
          </cell>
          <cell r="R21">
            <v>0</v>
          </cell>
          <cell r="AE21">
            <v>49</v>
          </cell>
          <cell r="AL21">
            <v>49</v>
          </cell>
          <cell r="AS21">
            <v>9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44698</v>
          </cell>
          <cell r="D22">
            <v>13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44699</v>
          </cell>
          <cell r="D23">
            <v>13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44700</v>
          </cell>
          <cell r="D24">
            <v>13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44701</v>
          </cell>
          <cell r="D25">
            <v>13</v>
          </cell>
          <cell r="K25">
            <v>0</v>
          </cell>
          <cell r="R25">
            <v>0</v>
          </cell>
          <cell r="AE25">
            <v>28</v>
          </cell>
          <cell r="AL25">
            <v>28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44702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44703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44704</v>
          </cell>
          <cell r="D28">
            <v>13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4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44705</v>
          </cell>
          <cell r="D29">
            <v>13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44706</v>
          </cell>
          <cell r="D30">
            <v>13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44707</v>
          </cell>
          <cell r="D31">
            <v>14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44708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44709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44710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44711</v>
          </cell>
          <cell r="D35">
            <v>0</v>
          </cell>
          <cell r="K35">
            <v>18</v>
          </cell>
          <cell r="R35">
            <v>18</v>
          </cell>
          <cell r="AE35">
            <v>21</v>
          </cell>
          <cell r="AL35">
            <v>21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44712</v>
          </cell>
          <cell r="D36">
            <v>0</v>
          </cell>
          <cell r="K36">
            <v>20</v>
          </cell>
          <cell r="R36">
            <v>20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44713</v>
          </cell>
          <cell r="D37">
            <v>0</v>
          </cell>
          <cell r="K37">
            <v>23</v>
          </cell>
          <cell r="R37">
            <v>23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44714</v>
          </cell>
          <cell r="D38">
            <v>0</v>
          </cell>
          <cell r="K38">
            <v>22</v>
          </cell>
          <cell r="R38">
            <v>22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44715</v>
          </cell>
          <cell r="D39">
            <v>0</v>
          </cell>
          <cell r="K39">
            <v>20</v>
          </cell>
          <cell r="R39">
            <v>11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44716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44717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44718</v>
          </cell>
          <cell r="D42">
            <v>0</v>
          </cell>
          <cell r="K42">
            <v>20</v>
          </cell>
          <cell r="R42">
            <v>19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44719</v>
          </cell>
          <cell r="D43">
            <v>0</v>
          </cell>
          <cell r="K43">
            <v>21</v>
          </cell>
          <cell r="R43">
            <v>31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44720</v>
          </cell>
          <cell r="D44">
            <v>0</v>
          </cell>
          <cell r="K44">
            <v>0</v>
          </cell>
          <cell r="R44">
            <v>0</v>
          </cell>
          <cell r="AE44">
            <v>19</v>
          </cell>
          <cell r="AL44">
            <v>19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44721</v>
          </cell>
          <cell r="D45">
            <v>0</v>
          </cell>
          <cell r="K45">
            <v>0</v>
          </cell>
          <cell r="R45">
            <v>0</v>
          </cell>
          <cell r="AE45">
            <v>4</v>
          </cell>
          <cell r="AL45">
            <v>4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44722</v>
          </cell>
          <cell r="D46">
            <v>0</v>
          </cell>
          <cell r="K46">
            <v>0</v>
          </cell>
          <cell r="R46">
            <v>0</v>
          </cell>
          <cell r="AE46">
            <v>20</v>
          </cell>
          <cell r="AL46">
            <v>20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44723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44724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44725</v>
          </cell>
          <cell r="D49">
            <v>0</v>
          </cell>
          <cell r="K49">
            <v>0</v>
          </cell>
          <cell r="R49">
            <v>0</v>
          </cell>
          <cell r="AE49">
            <v>19</v>
          </cell>
          <cell r="AL49">
            <v>19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44726</v>
          </cell>
          <cell r="D50">
            <v>0</v>
          </cell>
          <cell r="K50">
            <v>0</v>
          </cell>
          <cell r="R50">
            <v>0</v>
          </cell>
          <cell r="AE50">
            <v>25</v>
          </cell>
          <cell r="AL50">
            <v>25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44727</v>
          </cell>
          <cell r="D51">
            <v>0</v>
          </cell>
          <cell r="K51">
            <v>0</v>
          </cell>
          <cell r="R51">
            <v>0</v>
          </cell>
          <cell r="AE51">
            <v>16</v>
          </cell>
          <cell r="AL51">
            <v>16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44728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44729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44730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44731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44732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44733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44734</v>
          </cell>
          <cell r="D58">
            <v>0</v>
          </cell>
          <cell r="K58">
            <v>0</v>
          </cell>
          <cell r="R58">
            <v>0</v>
          </cell>
          <cell r="AE58">
            <v>4</v>
          </cell>
          <cell r="AL58">
            <v>4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44735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44736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44737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44738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44739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44740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44741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44742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44743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44744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44745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44746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44747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44748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44749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44750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44751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44752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44753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44754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44755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44756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44757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44758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44759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44760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44761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44762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41</v>
          </cell>
          <cell r="BJ86">
            <v>0</v>
          </cell>
        </row>
        <row r="87">
          <cell r="B87">
            <v>44763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44764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44765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44766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44767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41</v>
          </cell>
          <cell r="BJ91">
            <v>0</v>
          </cell>
        </row>
        <row r="92">
          <cell r="B92">
            <v>44768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44769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44770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44771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44772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44773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44774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16</v>
          </cell>
          <cell r="BJ98">
            <v>0</v>
          </cell>
        </row>
        <row r="99">
          <cell r="B99">
            <v>44775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24</v>
          </cell>
          <cell r="BJ99">
            <v>0</v>
          </cell>
        </row>
        <row r="100">
          <cell r="B100">
            <v>44776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46</v>
          </cell>
          <cell r="BJ100">
            <v>0</v>
          </cell>
        </row>
        <row r="101">
          <cell r="B101">
            <v>44777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44778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63</v>
          </cell>
          <cell r="BJ102">
            <v>0</v>
          </cell>
        </row>
        <row r="103">
          <cell r="B103">
            <v>44779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44780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44781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30</v>
          </cell>
          <cell r="BJ105">
            <v>0</v>
          </cell>
        </row>
        <row r="106">
          <cell r="B106">
            <v>44782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44783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44784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44785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44786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44787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44788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51</v>
          </cell>
          <cell r="BJ112">
            <v>0</v>
          </cell>
        </row>
        <row r="113">
          <cell r="B113">
            <v>44789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44790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44791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44792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44793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44794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44795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44796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44797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44798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44799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44800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44801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44802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44803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8</v>
          </cell>
          <cell r="BJ127">
            <v>0</v>
          </cell>
        </row>
        <row r="128">
          <cell r="B128">
            <v>44804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44805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44806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44807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44808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44809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44810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44811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44812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44813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44814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44815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44816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44817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44818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44819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44820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44821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44822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44823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44824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44825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44826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44827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44828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44829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44830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92</v>
          </cell>
        </row>
        <row r="5">
          <cell r="B5">
            <v>59</v>
          </cell>
        </row>
        <row r="6">
          <cell r="B6">
            <v>110</v>
          </cell>
        </row>
        <row r="8">
          <cell r="D8">
            <v>92</v>
          </cell>
        </row>
        <row r="9">
          <cell r="D9">
            <v>92</v>
          </cell>
          <cell r="H9">
            <v>92</v>
          </cell>
          <cell r="I9">
            <v>92</v>
          </cell>
          <cell r="N9">
            <v>92</v>
          </cell>
        </row>
        <row r="10">
          <cell r="D10">
            <v>92</v>
          </cell>
          <cell r="I10">
            <v>92</v>
          </cell>
          <cell r="N10">
            <v>92</v>
          </cell>
        </row>
        <row r="11">
          <cell r="D11">
            <v>59</v>
          </cell>
          <cell r="N11">
            <v>110</v>
          </cell>
        </row>
        <row r="12">
          <cell r="D12">
            <v>59</v>
          </cell>
          <cell r="H12">
            <v>59</v>
          </cell>
          <cell r="I12">
            <v>59</v>
          </cell>
        </row>
        <row r="14">
          <cell r="D14">
            <v>110</v>
          </cell>
          <cell r="I14">
            <v>110</v>
          </cell>
        </row>
        <row r="21">
          <cell r="B21" t="str">
            <v>P54 DaD</v>
          </cell>
        </row>
      </sheetData>
      <sheetData sheetId="1">
        <row r="10">
          <cell r="B10">
            <v>44751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44752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44753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44754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44755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44756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44757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44758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44759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44760</v>
          </cell>
          <cell r="D19">
            <v>11</v>
          </cell>
          <cell r="K19">
            <v>1</v>
          </cell>
          <cell r="R19">
            <v>1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44761</v>
          </cell>
          <cell r="D20">
            <v>0</v>
          </cell>
          <cell r="K20">
            <v>10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44762</v>
          </cell>
          <cell r="D21">
            <v>12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44763</v>
          </cell>
          <cell r="D22">
            <v>12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44764</v>
          </cell>
          <cell r="D23">
            <v>0</v>
          </cell>
          <cell r="K23">
            <v>10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44765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44766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44767</v>
          </cell>
          <cell r="D26">
            <v>0</v>
          </cell>
          <cell r="K26">
            <v>9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44768</v>
          </cell>
          <cell r="D27">
            <v>12</v>
          </cell>
          <cell r="K27">
            <v>0</v>
          </cell>
          <cell r="R27">
            <v>9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44769</v>
          </cell>
          <cell r="D28">
            <v>0</v>
          </cell>
          <cell r="K28">
            <v>0</v>
          </cell>
          <cell r="R28">
            <v>9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44770</v>
          </cell>
          <cell r="D29">
            <v>0</v>
          </cell>
          <cell r="K29">
            <v>0</v>
          </cell>
          <cell r="R29">
            <v>11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44771</v>
          </cell>
          <cell r="D30">
            <v>0</v>
          </cell>
          <cell r="K30">
            <v>9</v>
          </cell>
          <cell r="R30">
            <v>9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44772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44773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44774</v>
          </cell>
          <cell r="D33">
            <v>0</v>
          </cell>
          <cell r="K33">
            <v>8</v>
          </cell>
          <cell r="R33">
            <v>8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44775</v>
          </cell>
          <cell r="D34">
            <v>5</v>
          </cell>
          <cell r="K34">
            <v>5</v>
          </cell>
          <cell r="R34">
            <v>5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44776</v>
          </cell>
          <cell r="D35">
            <v>5</v>
          </cell>
          <cell r="K35">
            <v>5</v>
          </cell>
          <cell r="R35">
            <v>5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44777</v>
          </cell>
          <cell r="D36">
            <v>14</v>
          </cell>
          <cell r="K36">
            <v>14</v>
          </cell>
          <cell r="R36">
            <v>13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44778</v>
          </cell>
          <cell r="D37">
            <v>4</v>
          </cell>
          <cell r="K37">
            <v>4</v>
          </cell>
          <cell r="R37">
            <v>5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44779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44780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44781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44782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44783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44784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44785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44786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44787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44788</v>
          </cell>
          <cell r="D47">
            <v>4</v>
          </cell>
          <cell r="K47">
            <v>4</v>
          </cell>
          <cell r="R47">
            <v>4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44789</v>
          </cell>
          <cell r="D48">
            <v>4</v>
          </cell>
          <cell r="K48">
            <v>4</v>
          </cell>
          <cell r="R48">
            <v>4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44790</v>
          </cell>
          <cell r="D49">
            <v>0</v>
          </cell>
          <cell r="K49">
            <v>0</v>
          </cell>
          <cell r="R49">
            <v>0</v>
          </cell>
          <cell r="AE49">
            <v>20</v>
          </cell>
          <cell r="AL49">
            <v>20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44791</v>
          </cell>
          <cell r="D50">
            <v>0</v>
          </cell>
          <cell r="K50">
            <v>0</v>
          </cell>
          <cell r="R50">
            <v>0</v>
          </cell>
          <cell r="AE50">
            <v>11</v>
          </cell>
          <cell r="AL50">
            <v>11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44792</v>
          </cell>
          <cell r="D51">
            <v>0</v>
          </cell>
          <cell r="K51">
            <v>0</v>
          </cell>
          <cell r="R51">
            <v>0</v>
          </cell>
          <cell r="AE51">
            <v>9</v>
          </cell>
          <cell r="AL51">
            <v>9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44793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44794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44795</v>
          </cell>
          <cell r="D54">
            <v>0</v>
          </cell>
          <cell r="K54">
            <v>0</v>
          </cell>
          <cell r="R54">
            <v>0</v>
          </cell>
          <cell r="AE54">
            <v>8</v>
          </cell>
          <cell r="AL54">
            <v>8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44796</v>
          </cell>
          <cell r="D55">
            <v>5</v>
          </cell>
          <cell r="K55">
            <v>5</v>
          </cell>
          <cell r="R55">
            <v>5</v>
          </cell>
          <cell r="AE55">
            <v>10</v>
          </cell>
          <cell r="AL55">
            <v>10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44797</v>
          </cell>
          <cell r="D56">
            <v>4</v>
          </cell>
          <cell r="K56">
            <v>4</v>
          </cell>
          <cell r="R56">
            <v>4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44798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44799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44800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44801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44802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44803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44804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44805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44806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44807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44808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44809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44810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44811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58</v>
          </cell>
          <cell r="BJ70">
            <v>0</v>
          </cell>
        </row>
        <row r="71">
          <cell r="B71">
            <v>44812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44813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44814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44815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44816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44817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44818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44819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44820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44821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44822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44823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44824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44825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44826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44827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44828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44829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44830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44831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44832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44833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44834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44835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44836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44837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44838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44839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44840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44841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44842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44843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44844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44845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44846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44847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44848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44849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44850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44851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44852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44853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44854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44855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44856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44857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44858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44859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44860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44861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44862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44863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44864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44865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44866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44867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44868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44869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44870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44871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44872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44873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44874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44875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44876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44877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44878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44879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44880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44881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44882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44883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44884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44885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44886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44887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44888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44889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44890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44891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44892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44893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44894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44895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113</v>
          </cell>
        </row>
        <row r="5">
          <cell r="B5">
            <v>84</v>
          </cell>
        </row>
        <row r="6">
          <cell r="B6">
            <v>44</v>
          </cell>
        </row>
        <row r="8">
          <cell r="D8">
            <v>113</v>
          </cell>
        </row>
        <row r="9">
          <cell r="D9">
            <v>113</v>
          </cell>
          <cell r="H9">
            <v>113</v>
          </cell>
          <cell r="I9">
            <v>113</v>
          </cell>
          <cell r="N9">
            <v>113</v>
          </cell>
        </row>
        <row r="10">
          <cell r="D10">
            <v>113</v>
          </cell>
          <cell r="I10">
            <v>113</v>
          </cell>
          <cell r="N10">
            <v>113</v>
          </cell>
        </row>
        <row r="11">
          <cell r="D11">
            <v>84</v>
          </cell>
          <cell r="N11">
            <v>0</v>
          </cell>
        </row>
        <row r="12">
          <cell r="D12">
            <v>84</v>
          </cell>
          <cell r="H12">
            <v>84</v>
          </cell>
          <cell r="I12">
            <v>74</v>
          </cell>
        </row>
        <row r="14">
          <cell r="D14">
            <v>44</v>
          </cell>
          <cell r="I14">
            <v>44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P54 PHEV DaG</v>
          </cell>
        </row>
      </sheetData>
      <sheetData sheetId="1">
        <row r="10">
          <cell r="B10">
            <v>44678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44679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44680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44681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44682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44683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44684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44685</v>
          </cell>
          <cell r="D17">
            <v>5</v>
          </cell>
          <cell r="K17">
            <v>3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44686</v>
          </cell>
          <cell r="D18">
            <v>5</v>
          </cell>
          <cell r="K18">
            <v>5</v>
          </cell>
          <cell r="R18">
            <v>5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44687</v>
          </cell>
          <cell r="D19">
            <v>5</v>
          </cell>
          <cell r="K19">
            <v>2</v>
          </cell>
          <cell r="R19">
            <v>5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44688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44689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44690</v>
          </cell>
          <cell r="D22">
            <v>5</v>
          </cell>
          <cell r="K22">
            <v>5</v>
          </cell>
          <cell r="R22">
            <v>5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44691</v>
          </cell>
          <cell r="D23">
            <v>6</v>
          </cell>
          <cell r="K23">
            <v>9</v>
          </cell>
          <cell r="R23">
            <v>2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44692</v>
          </cell>
          <cell r="D24">
            <v>6</v>
          </cell>
          <cell r="K24">
            <v>5</v>
          </cell>
          <cell r="R24">
            <v>12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44693</v>
          </cell>
          <cell r="D25">
            <v>5</v>
          </cell>
          <cell r="K25">
            <v>2</v>
          </cell>
          <cell r="R25">
            <v>2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44694</v>
          </cell>
          <cell r="D26">
            <v>5</v>
          </cell>
          <cell r="K26">
            <v>6</v>
          </cell>
          <cell r="R26">
            <v>3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44695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44696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44697</v>
          </cell>
          <cell r="D29">
            <v>2</v>
          </cell>
          <cell r="K29">
            <v>5</v>
          </cell>
          <cell r="R29">
            <v>7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44698</v>
          </cell>
          <cell r="D30">
            <v>7</v>
          </cell>
          <cell r="K30">
            <v>4</v>
          </cell>
          <cell r="R30">
            <v>5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44699</v>
          </cell>
          <cell r="D31">
            <v>7</v>
          </cell>
          <cell r="K31">
            <v>4</v>
          </cell>
          <cell r="R31">
            <v>4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44700</v>
          </cell>
          <cell r="D32">
            <v>7</v>
          </cell>
          <cell r="K32">
            <v>5</v>
          </cell>
          <cell r="R32">
            <v>5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44701</v>
          </cell>
          <cell r="D33">
            <v>6</v>
          </cell>
          <cell r="K33">
            <v>6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44702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44703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44704</v>
          </cell>
          <cell r="D36">
            <v>2</v>
          </cell>
          <cell r="K36">
            <v>4</v>
          </cell>
          <cell r="R36">
            <v>10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44705</v>
          </cell>
          <cell r="D37">
            <v>3</v>
          </cell>
          <cell r="K37">
            <v>3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44706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44707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44708</v>
          </cell>
          <cell r="D40">
            <v>5</v>
          </cell>
          <cell r="K40">
            <v>7</v>
          </cell>
          <cell r="R40">
            <v>4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44709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44710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44711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44712</v>
          </cell>
          <cell r="D44">
            <v>9</v>
          </cell>
          <cell r="K44">
            <v>7</v>
          </cell>
          <cell r="R44">
            <v>10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44713</v>
          </cell>
          <cell r="D45">
            <v>4</v>
          </cell>
          <cell r="K45">
            <v>5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44714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44715</v>
          </cell>
          <cell r="D47">
            <v>3</v>
          </cell>
          <cell r="K47">
            <v>5</v>
          </cell>
          <cell r="R47">
            <v>8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44716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44717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44718</v>
          </cell>
          <cell r="D50">
            <v>7</v>
          </cell>
          <cell r="K50">
            <v>9</v>
          </cell>
          <cell r="R50">
            <v>6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44719</v>
          </cell>
          <cell r="D51">
            <v>4</v>
          </cell>
          <cell r="K51">
            <v>3</v>
          </cell>
          <cell r="R51">
            <v>5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44720</v>
          </cell>
          <cell r="D52">
            <v>3</v>
          </cell>
          <cell r="K52">
            <v>4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44721</v>
          </cell>
          <cell r="D53">
            <v>0</v>
          </cell>
          <cell r="K53">
            <v>3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44722</v>
          </cell>
          <cell r="D54">
            <v>2</v>
          </cell>
          <cell r="K54">
            <v>2</v>
          </cell>
          <cell r="R54">
            <v>9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44723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44724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44725</v>
          </cell>
          <cell r="D57">
            <v>0</v>
          </cell>
          <cell r="K57">
            <v>0</v>
          </cell>
          <cell r="R57">
            <v>6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44726</v>
          </cell>
          <cell r="D58">
            <v>0</v>
          </cell>
          <cell r="K58">
            <v>0</v>
          </cell>
          <cell r="R58">
            <v>0</v>
          </cell>
          <cell r="AE58">
            <v>53</v>
          </cell>
          <cell r="AL58">
            <v>53</v>
          </cell>
          <cell r="AS58">
            <v>17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44727</v>
          </cell>
          <cell r="D59">
            <v>0</v>
          </cell>
          <cell r="K59">
            <v>0</v>
          </cell>
          <cell r="R59">
            <v>0</v>
          </cell>
          <cell r="AE59">
            <v>21</v>
          </cell>
          <cell r="AL59">
            <v>21</v>
          </cell>
          <cell r="AS59">
            <v>19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44728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44729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44730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44731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44732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44733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44734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44735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44736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44737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44738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44739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44740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44741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44742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44743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44744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44745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44746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44747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44748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44749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44750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44751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44752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44753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44754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44755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44756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44757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44758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44759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44760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44761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44762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44763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44764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44765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44766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44767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44768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44769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44770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44771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44772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44773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44774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44775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44776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44777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44778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44779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44780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44781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44782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44783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67</v>
          </cell>
          <cell r="BJ115">
            <v>0</v>
          </cell>
        </row>
        <row r="116">
          <cell r="B116">
            <v>44784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7</v>
          </cell>
          <cell r="BJ116">
            <v>0</v>
          </cell>
        </row>
        <row r="117">
          <cell r="B117">
            <v>44785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44786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44787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44788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44789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44790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44791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44792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44793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44794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44795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44796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44797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44798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44799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44800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44801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44802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44803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44804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44805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44806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44807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44808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44809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44810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44811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44812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44813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44814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44815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44816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44817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44818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44819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44820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44821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44822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107</v>
          </cell>
        </row>
        <row r="5">
          <cell r="B5">
            <v>0</v>
          </cell>
        </row>
        <row r="6">
          <cell r="B6">
            <v>0</v>
          </cell>
        </row>
        <row r="8">
          <cell r="D8">
            <v>107</v>
          </cell>
        </row>
        <row r="9">
          <cell r="D9">
            <v>107</v>
          </cell>
          <cell r="H9">
            <v>107</v>
          </cell>
          <cell r="I9">
            <v>107</v>
          </cell>
          <cell r="N9">
            <v>107</v>
          </cell>
        </row>
        <row r="10">
          <cell r="D10">
            <v>107</v>
          </cell>
          <cell r="I10">
            <v>107</v>
          </cell>
          <cell r="N10">
            <v>107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21">
          <cell r="B21" t="str">
            <v>P54 PHEV DaD</v>
          </cell>
        </row>
      </sheetData>
      <sheetData sheetId="1">
        <row r="10">
          <cell r="B10">
            <v>44729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44730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44731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44732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44733</v>
          </cell>
          <cell r="D14">
            <v>3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44734</v>
          </cell>
          <cell r="D15">
            <v>5</v>
          </cell>
          <cell r="K15">
            <v>3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44735</v>
          </cell>
          <cell r="D16">
            <v>5</v>
          </cell>
          <cell r="K16">
            <v>4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44736</v>
          </cell>
          <cell r="D17">
            <v>3</v>
          </cell>
          <cell r="K17">
            <v>3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44737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44738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44739</v>
          </cell>
          <cell r="D20">
            <v>5</v>
          </cell>
          <cell r="K20">
            <v>4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44740</v>
          </cell>
          <cell r="D21">
            <v>4</v>
          </cell>
          <cell r="K21">
            <v>6</v>
          </cell>
          <cell r="R21">
            <v>10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44741</v>
          </cell>
          <cell r="D22">
            <v>3</v>
          </cell>
          <cell r="K22">
            <v>4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44742</v>
          </cell>
          <cell r="D23">
            <v>4</v>
          </cell>
          <cell r="K23">
            <v>5</v>
          </cell>
          <cell r="R23">
            <v>8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44743</v>
          </cell>
          <cell r="D24">
            <v>5</v>
          </cell>
          <cell r="K24">
            <v>3</v>
          </cell>
          <cell r="R24">
            <v>7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44744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44745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44746</v>
          </cell>
          <cell r="D27">
            <v>4</v>
          </cell>
          <cell r="K27">
            <v>4</v>
          </cell>
          <cell r="R27">
            <v>4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44747</v>
          </cell>
          <cell r="D28">
            <v>1</v>
          </cell>
          <cell r="K28">
            <v>1</v>
          </cell>
          <cell r="R28">
            <v>1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44748</v>
          </cell>
          <cell r="D29">
            <v>7</v>
          </cell>
          <cell r="K29">
            <v>5</v>
          </cell>
          <cell r="R29">
            <v>9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44749</v>
          </cell>
          <cell r="D30">
            <v>6</v>
          </cell>
          <cell r="K30">
            <v>5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44750</v>
          </cell>
          <cell r="D31">
            <v>5</v>
          </cell>
          <cell r="K31">
            <v>7</v>
          </cell>
          <cell r="R31">
            <v>7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44751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44752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44753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44754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44755</v>
          </cell>
          <cell r="D36">
            <v>4</v>
          </cell>
          <cell r="K36">
            <v>6</v>
          </cell>
          <cell r="R36">
            <v>5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44756</v>
          </cell>
          <cell r="D37">
            <v>6</v>
          </cell>
          <cell r="K37">
            <v>4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44757</v>
          </cell>
          <cell r="D38">
            <v>5</v>
          </cell>
          <cell r="K38">
            <v>4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44758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44759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44760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44761</v>
          </cell>
          <cell r="D42">
            <v>0</v>
          </cell>
          <cell r="K42">
            <v>0</v>
          </cell>
          <cell r="R42">
            <v>6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44762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44763</v>
          </cell>
          <cell r="D44">
            <v>5</v>
          </cell>
          <cell r="K44">
            <v>4</v>
          </cell>
          <cell r="R44">
            <v>5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44764</v>
          </cell>
          <cell r="D45">
            <v>7</v>
          </cell>
          <cell r="K45">
            <v>6</v>
          </cell>
          <cell r="R45">
            <v>4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44765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44766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44767</v>
          </cell>
          <cell r="D48">
            <v>7</v>
          </cell>
          <cell r="K48">
            <v>5</v>
          </cell>
          <cell r="R48">
            <v>2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44768</v>
          </cell>
          <cell r="D49">
            <v>0</v>
          </cell>
          <cell r="K49">
            <v>0</v>
          </cell>
          <cell r="R49">
            <v>3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44769</v>
          </cell>
          <cell r="D50">
            <v>0</v>
          </cell>
          <cell r="K50">
            <v>8</v>
          </cell>
          <cell r="R50">
            <v>9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44770</v>
          </cell>
          <cell r="D51">
            <v>6</v>
          </cell>
          <cell r="K51">
            <v>3</v>
          </cell>
          <cell r="R51">
            <v>5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44771</v>
          </cell>
          <cell r="D52">
            <v>2</v>
          </cell>
          <cell r="K52">
            <v>5</v>
          </cell>
          <cell r="R52">
            <v>5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44772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44773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44774</v>
          </cell>
          <cell r="D55">
            <v>1</v>
          </cell>
          <cell r="K55">
            <v>3</v>
          </cell>
          <cell r="R55">
            <v>6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44775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44776</v>
          </cell>
          <cell r="D57">
            <v>4</v>
          </cell>
          <cell r="K57">
            <v>0</v>
          </cell>
          <cell r="R57">
            <v>2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44777</v>
          </cell>
          <cell r="D58">
            <v>0</v>
          </cell>
          <cell r="K58">
            <v>2</v>
          </cell>
          <cell r="R58">
            <v>6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44778</v>
          </cell>
          <cell r="D59">
            <v>0</v>
          </cell>
          <cell r="K59">
            <v>2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44779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44780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44781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44782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44783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44784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44785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44786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44787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44788</v>
          </cell>
          <cell r="D69">
            <v>0</v>
          </cell>
          <cell r="K69">
            <v>1</v>
          </cell>
          <cell r="R69">
            <v>3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44789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44790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44791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44792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44793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44794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44795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44796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44797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44798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44799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44800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44801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44802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44803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44804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44805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44806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44807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44808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44809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44810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44811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44812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44813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44814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44815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44816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44817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44818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44819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44820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44821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44822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44823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44824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44825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44826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44827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44828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44829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44830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44831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44832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44833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44834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44835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44836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44837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44838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44839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44840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44841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44842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44843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44844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44845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44846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44847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44848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44849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44850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44851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44852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44853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44854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44855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44856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44857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44858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44859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44860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44861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44862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44863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44864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44865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44866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44867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44868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44869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44870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44871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44872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44873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36</v>
          </cell>
        </row>
        <row r="5">
          <cell r="B5">
            <v>0</v>
          </cell>
        </row>
        <row r="6">
          <cell r="B6">
            <v>0</v>
          </cell>
        </row>
        <row r="8">
          <cell r="D8">
            <v>36</v>
          </cell>
        </row>
        <row r="9">
          <cell r="D9">
            <v>36</v>
          </cell>
          <cell r="H9">
            <v>36</v>
          </cell>
          <cell r="I9">
            <v>0</v>
          </cell>
          <cell r="N9">
            <v>34</v>
          </cell>
        </row>
        <row r="10">
          <cell r="D10">
            <v>36</v>
          </cell>
          <cell r="I10">
            <v>0</v>
          </cell>
          <cell r="N10">
            <v>34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16">
          <cell r="N16">
            <v>0.94444444444444442</v>
          </cell>
        </row>
        <row r="17">
          <cell r="N17">
            <v>0.94444444444444442</v>
          </cell>
        </row>
        <row r="21">
          <cell r="B21" t="str">
            <v>P54 MHEV DaG</v>
          </cell>
        </row>
      </sheetData>
      <sheetData sheetId="1">
        <row r="10">
          <cell r="B10">
            <v>44578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44579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44580</v>
          </cell>
          <cell r="D12">
            <v>6</v>
          </cell>
          <cell r="K12">
            <v>6</v>
          </cell>
          <cell r="R12">
            <v>6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44581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44582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44583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44584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44585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44586</v>
          </cell>
          <cell r="D18">
            <v>11</v>
          </cell>
          <cell r="K18">
            <v>4</v>
          </cell>
          <cell r="R18">
            <v>4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44587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44588</v>
          </cell>
          <cell r="D20">
            <v>3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44589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44590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44591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44592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44593</v>
          </cell>
          <cell r="D25">
            <v>12</v>
          </cell>
          <cell r="K25">
            <v>12</v>
          </cell>
          <cell r="R25">
            <v>1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44594</v>
          </cell>
          <cell r="D26">
            <v>0</v>
          </cell>
          <cell r="K26">
            <v>0</v>
          </cell>
          <cell r="R26">
            <v>7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44595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44596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44597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44598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44599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44600</v>
          </cell>
          <cell r="D32">
            <v>3</v>
          </cell>
          <cell r="K32">
            <v>11</v>
          </cell>
          <cell r="R32">
            <v>11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44601</v>
          </cell>
          <cell r="D33">
            <v>1</v>
          </cell>
          <cell r="K33">
            <v>0</v>
          </cell>
          <cell r="R33">
            <v>3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44602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44603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44604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44605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44606</v>
          </cell>
          <cell r="D38">
            <v>0</v>
          </cell>
          <cell r="K38">
            <v>0</v>
          </cell>
          <cell r="R38">
            <v>1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44607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44608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44609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44610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44611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44612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44613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44614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44615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44616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44617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44618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44619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44620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44621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44622</v>
          </cell>
          <cell r="D54">
            <v>0</v>
          </cell>
          <cell r="K54">
            <v>1</v>
          </cell>
          <cell r="R54">
            <v>1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44623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44624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44625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44626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44627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44628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44629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44630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44631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44632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44633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44634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44635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44636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44637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44638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44639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44640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44641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44642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44643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44644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44645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44646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44647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44648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44649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44650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44651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44652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44653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44654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44655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44656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44657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44658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44659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44660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44661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44662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44663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44664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44665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44666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44667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44668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44669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44670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44671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44672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44673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44674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44675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44676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44677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44678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44679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44680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44681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44682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44683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44684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44685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44686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44687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44688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44689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44690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44691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44692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44693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44694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44695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44696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44697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44698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44699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44700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44701</v>
          </cell>
          <cell r="D133">
            <v>0</v>
          </cell>
          <cell r="K133">
            <v>2</v>
          </cell>
          <cell r="R133">
            <v>2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44702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44703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44704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44705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44706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44707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44708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44709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44710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44711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44712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44713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44714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44715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44716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44717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44718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44719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44720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44721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44722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113</v>
          </cell>
        </row>
        <row r="5">
          <cell r="B5">
            <v>377</v>
          </cell>
        </row>
        <row r="6">
          <cell r="B6">
            <v>617</v>
          </cell>
        </row>
        <row r="8">
          <cell r="D8">
            <v>113</v>
          </cell>
        </row>
        <row r="9">
          <cell r="D9">
            <v>113</v>
          </cell>
          <cell r="H9">
            <v>113</v>
          </cell>
          <cell r="I9">
            <v>113</v>
          </cell>
          <cell r="N9">
            <v>113</v>
          </cell>
        </row>
        <row r="10">
          <cell r="D10">
            <v>113</v>
          </cell>
          <cell r="I10">
            <v>113</v>
          </cell>
          <cell r="N10">
            <v>113</v>
          </cell>
        </row>
        <row r="11">
          <cell r="D11">
            <v>369</v>
          </cell>
          <cell r="N11">
            <v>426</v>
          </cell>
        </row>
        <row r="12">
          <cell r="D12">
            <v>369</v>
          </cell>
          <cell r="H12">
            <v>369</v>
          </cell>
          <cell r="I12">
            <v>369</v>
          </cell>
        </row>
        <row r="14">
          <cell r="D14">
            <v>617</v>
          </cell>
          <cell r="I14">
            <v>617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X83 DaG</v>
          </cell>
        </row>
      </sheetData>
      <sheetData sheetId="1">
        <row r="10">
          <cell r="B10">
            <v>44172</v>
          </cell>
          <cell r="D10">
            <v>6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44173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44174</v>
          </cell>
          <cell r="D12">
            <v>10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44175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44176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44177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44178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44179</v>
          </cell>
          <cell r="D17">
            <v>4</v>
          </cell>
          <cell r="K17">
            <v>5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44180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44181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44182</v>
          </cell>
          <cell r="D20">
            <v>6</v>
          </cell>
          <cell r="K20">
            <v>15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44183</v>
          </cell>
          <cell r="D21">
            <v>1</v>
          </cell>
          <cell r="K21">
            <v>3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44184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44185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44186</v>
          </cell>
          <cell r="D24">
            <v>1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44187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44188</v>
          </cell>
          <cell r="D26">
            <v>3</v>
          </cell>
          <cell r="K26">
            <v>1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44189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44190</v>
          </cell>
          <cell r="D28">
            <v>0</v>
          </cell>
          <cell r="K28">
            <v>0</v>
          </cell>
          <cell r="R28">
            <v>17</v>
          </cell>
          <cell r="AE28">
            <v>0</v>
          </cell>
          <cell r="AL28">
            <v>0</v>
          </cell>
          <cell r="AS28">
            <v>7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44191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44192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44193</v>
          </cell>
          <cell r="D31">
            <v>4</v>
          </cell>
          <cell r="K31">
            <v>4</v>
          </cell>
          <cell r="R31">
            <v>0</v>
          </cell>
          <cell r="AE31">
            <v>0</v>
          </cell>
          <cell r="AL31">
            <v>0</v>
          </cell>
          <cell r="AS31">
            <v>37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44194</v>
          </cell>
          <cell r="D32">
            <v>0</v>
          </cell>
          <cell r="K32">
            <v>3</v>
          </cell>
          <cell r="R32">
            <v>6</v>
          </cell>
          <cell r="AE32">
            <v>0</v>
          </cell>
          <cell r="AL32">
            <v>0</v>
          </cell>
          <cell r="AS32">
            <v>18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44195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16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44196</v>
          </cell>
          <cell r="D34">
            <v>5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18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44197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44198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44199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44200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23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44201</v>
          </cell>
          <cell r="D39">
            <v>0</v>
          </cell>
          <cell r="K39">
            <v>0</v>
          </cell>
          <cell r="R39">
            <v>3</v>
          </cell>
          <cell r="AE39">
            <v>0</v>
          </cell>
          <cell r="AL39">
            <v>0</v>
          </cell>
          <cell r="AS39">
            <v>15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44202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20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44203</v>
          </cell>
          <cell r="D41">
            <v>5</v>
          </cell>
          <cell r="K41">
            <v>8</v>
          </cell>
          <cell r="R41">
            <v>0</v>
          </cell>
          <cell r="AE41">
            <v>0</v>
          </cell>
          <cell r="AL41">
            <v>0</v>
          </cell>
          <cell r="AS41">
            <v>32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44204</v>
          </cell>
          <cell r="D42">
            <v>1</v>
          </cell>
          <cell r="K42">
            <v>2</v>
          </cell>
          <cell r="R42">
            <v>0</v>
          </cell>
          <cell r="AE42">
            <v>0</v>
          </cell>
          <cell r="AL42">
            <v>0</v>
          </cell>
          <cell r="AS42">
            <v>16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44205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44206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44207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44208</v>
          </cell>
          <cell r="D46">
            <v>4</v>
          </cell>
          <cell r="K46">
            <v>0</v>
          </cell>
          <cell r="R46">
            <v>5</v>
          </cell>
          <cell r="AE46">
            <v>0</v>
          </cell>
          <cell r="AL46">
            <v>0</v>
          </cell>
          <cell r="AS46">
            <v>12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44209</v>
          </cell>
          <cell r="D47">
            <v>0</v>
          </cell>
          <cell r="K47">
            <v>4</v>
          </cell>
          <cell r="R47">
            <v>0</v>
          </cell>
          <cell r="AE47">
            <v>0</v>
          </cell>
          <cell r="AL47">
            <v>0</v>
          </cell>
          <cell r="AS47">
            <v>9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44210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4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44211</v>
          </cell>
          <cell r="D49">
            <v>10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3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44212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44213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44214</v>
          </cell>
          <cell r="D52">
            <v>3</v>
          </cell>
          <cell r="K52">
            <v>10</v>
          </cell>
          <cell r="R52">
            <v>0</v>
          </cell>
          <cell r="AE52">
            <v>0</v>
          </cell>
          <cell r="AL52">
            <v>0</v>
          </cell>
          <cell r="AS52">
            <v>4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44215</v>
          </cell>
          <cell r="D53">
            <v>1</v>
          </cell>
          <cell r="K53">
            <v>0</v>
          </cell>
          <cell r="R53">
            <v>11</v>
          </cell>
          <cell r="AE53">
            <v>0</v>
          </cell>
          <cell r="AL53">
            <v>0</v>
          </cell>
          <cell r="AS53">
            <v>5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44216</v>
          </cell>
          <cell r="D54">
            <v>1</v>
          </cell>
          <cell r="K54">
            <v>5</v>
          </cell>
          <cell r="R54">
            <v>0</v>
          </cell>
          <cell r="AE54">
            <v>0</v>
          </cell>
          <cell r="AL54">
            <v>0</v>
          </cell>
          <cell r="AS54">
            <v>6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44217</v>
          </cell>
          <cell r="D55">
            <v>0</v>
          </cell>
          <cell r="K55">
            <v>4</v>
          </cell>
          <cell r="R55">
            <v>0</v>
          </cell>
          <cell r="AE55">
            <v>0</v>
          </cell>
          <cell r="AL55">
            <v>0</v>
          </cell>
          <cell r="AS55">
            <v>3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44218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5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44219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44220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44221</v>
          </cell>
          <cell r="D59">
            <v>7</v>
          </cell>
          <cell r="K59">
            <v>2</v>
          </cell>
          <cell r="R59">
            <v>18</v>
          </cell>
          <cell r="AE59">
            <v>0</v>
          </cell>
          <cell r="AL59">
            <v>0</v>
          </cell>
          <cell r="AS59">
            <v>9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44222</v>
          </cell>
          <cell r="D60">
            <v>1</v>
          </cell>
          <cell r="K60">
            <v>1</v>
          </cell>
          <cell r="R60">
            <v>4</v>
          </cell>
          <cell r="AE60">
            <v>0</v>
          </cell>
          <cell r="AL60">
            <v>0</v>
          </cell>
          <cell r="AS60">
            <v>11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44223</v>
          </cell>
          <cell r="D61">
            <v>0</v>
          </cell>
          <cell r="K61">
            <v>5</v>
          </cell>
          <cell r="R61">
            <v>0</v>
          </cell>
          <cell r="AE61">
            <v>0</v>
          </cell>
          <cell r="AL61">
            <v>0</v>
          </cell>
          <cell r="AS61">
            <v>9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44224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10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44225</v>
          </cell>
          <cell r="D63">
            <v>8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11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44226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44227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44228</v>
          </cell>
          <cell r="D66">
            <v>7</v>
          </cell>
          <cell r="K66">
            <v>4</v>
          </cell>
          <cell r="R66">
            <v>3</v>
          </cell>
          <cell r="AE66">
            <v>0</v>
          </cell>
          <cell r="AL66">
            <v>0</v>
          </cell>
          <cell r="AS66">
            <v>10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44229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3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44230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3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44231</v>
          </cell>
          <cell r="D69">
            <v>1</v>
          </cell>
          <cell r="K69">
            <v>0</v>
          </cell>
          <cell r="R69">
            <v>4</v>
          </cell>
          <cell r="AE69">
            <v>0</v>
          </cell>
          <cell r="AL69">
            <v>0</v>
          </cell>
          <cell r="AS69">
            <v>17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44232</v>
          </cell>
          <cell r="D70">
            <v>3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16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44233</v>
          </cell>
          <cell r="D71">
            <v>1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44234</v>
          </cell>
          <cell r="D72">
            <v>1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44235</v>
          </cell>
          <cell r="D73">
            <v>1</v>
          </cell>
          <cell r="K73">
            <v>7</v>
          </cell>
          <cell r="R73">
            <v>0</v>
          </cell>
          <cell r="AE73">
            <v>0</v>
          </cell>
          <cell r="AL73">
            <v>0</v>
          </cell>
          <cell r="AS73">
            <v>8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44236</v>
          </cell>
          <cell r="D74">
            <v>1</v>
          </cell>
          <cell r="K74">
            <v>2</v>
          </cell>
          <cell r="R74">
            <v>0</v>
          </cell>
          <cell r="AE74">
            <v>0</v>
          </cell>
          <cell r="AL74">
            <v>0</v>
          </cell>
          <cell r="AS74">
            <v>10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44237</v>
          </cell>
          <cell r="D75">
            <v>1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9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44238</v>
          </cell>
          <cell r="D76">
            <v>1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7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44239</v>
          </cell>
          <cell r="D77">
            <v>0</v>
          </cell>
          <cell r="K77">
            <v>3</v>
          </cell>
          <cell r="R77">
            <v>0</v>
          </cell>
          <cell r="AE77">
            <v>0</v>
          </cell>
          <cell r="AL77">
            <v>0</v>
          </cell>
          <cell r="AS77">
            <v>8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44240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44241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44242</v>
          </cell>
          <cell r="D80">
            <v>3</v>
          </cell>
          <cell r="K80">
            <v>1</v>
          </cell>
          <cell r="R80">
            <v>5</v>
          </cell>
          <cell r="AE80">
            <v>0</v>
          </cell>
          <cell r="AL80">
            <v>0</v>
          </cell>
          <cell r="AS80">
            <v>7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44243</v>
          </cell>
          <cell r="D81">
            <v>1</v>
          </cell>
          <cell r="K81">
            <v>0</v>
          </cell>
          <cell r="R81">
            <v>12</v>
          </cell>
          <cell r="AE81">
            <v>0</v>
          </cell>
          <cell r="AL81">
            <v>0</v>
          </cell>
          <cell r="AS81">
            <v>3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44244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2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44245</v>
          </cell>
          <cell r="D83">
            <v>1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9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44246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6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44247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44248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44249</v>
          </cell>
          <cell r="D87">
            <v>0</v>
          </cell>
          <cell r="K87">
            <v>0</v>
          </cell>
          <cell r="R87">
            <v>1</v>
          </cell>
          <cell r="AE87">
            <v>0</v>
          </cell>
          <cell r="AL87">
            <v>0</v>
          </cell>
          <cell r="AS87">
            <v>5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44250</v>
          </cell>
          <cell r="D88">
            <v>2</v>
          </cell>
          <cell r="K88">
            <v>5</v>
          </cell>
          <cell r="R88">
            <v>0</v>
          </cell>
          <cell r="AE88">
            <v>0</v>
          </cell>
          <cell r="AL88">
            <v>0</v>
          </cell>
          <cell r="AS88">
            <v>4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44251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5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44252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6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44253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44254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44255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44256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19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44257</v>
          </cell>
          <cell r="D95">
            <v>3</v>
          </cell>
          <cell r="K95">
            <v>4</v>
          </cell>
          <cell r="R95">
            <v>9</v>
          </cell>
          <cell r="AE95">
            <v>0</v>
          </cell>
          <cell r="AL95">
            <v>0</v>
          </cell>
          <cell r="AS95">
            <v>15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44258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22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44259</v>
          </cell>
          <cell r="D97">
            <v>3</v>
          </cell>
          <cell r="K97">
            <v>0</v>
          </cell>
          <cell r="R97">
            <v>0</v>
          </cell>
          <cell r="AE97">
            <v>17</v>
          </cell>
          <cell r="AL97">
            <v>17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44260</v>
          </cell>
          <cell r="D98">
            <v>0</v>
          </cell>
          <cell r="K98">
            <v>11</v>
          </cell>
          <cell r="R98">
            <v>0</v>
          </cell>
          <cell r="AE98">
            <v>39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44261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44262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44263</v>
          </cell>
          <cell r="D101">
            <v>2</v>
          </cell>
          <cell r="K101">
            <v>2</v>
          </cell>
          <cell r="R101">
            <v>0</v>
          </cell>
          <cell r="AE101">
            <v>0</v>
          </cell>
          <cell r="AL101">
            <v>39</v>
          </cell>
          <cell r="AS101">
            <v>2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44264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4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44265</v>
          </cell>
          <cell r="D103">
            <v>0</v>
          </cell>
          <cell r="K103">
            <v>2</v>
          </cell>
          <cell r="R103">
            <v>5</v>
          </cell>
          <cell r="AE103">
            <v>0</v>
          </cell>
          <cell r="AL103">
            <v>0</v>
          </cell>
          <cell r="AS103">
            <v>4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44266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5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44267</v>
          </cell>
          <cell r="D105">
            <v>0</v>
          </cell>
          <cell r="K105">
            <v>0</v>
          </cell>
          <cell r="R105">
            <v>1</v>
          </cell>
          <cell r="AE105">
            <v>0</v>
          </cell>
          <cell r="AL105">
            <v>0</v>
          </cell>
          <cell r="AS105">
            <v>3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44268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44269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44270</v>
          </cell>
          <cell r="D108">
            <v>0</v>
          </cell>
          <cell r="K108">
            <v>0</v>
          </cell>
          <cell r="R108">
            <v>3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44271</v>
          </cell>
          <cell r="D109">
            <v>0</v>
          </cell>
          <cell r="K109">
            <v>0</v>
          </cell>
          <cell r="R109">
            <v>0</v>
          </cell>
          <cell r="AE109">
            <v>14</v>
          </cell>
          <cell r="AL109">
            <v>14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44272</v>
          </cell>
          <cell r="D110">
            <v>0</v>
          </cell>
          <cell r="K110">
            <v>0</v>
          </cell>
          <cell r="R110">
            <v>0</v>
          </cell>
          <cell r="AE110">
            <v>20</v>
          </cell>
          <cell r="AL110">
            <v>20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44273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44274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44275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44276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44277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44278</v>
          </cell>
          <cell r="D116">
            <v>0</v>
          </cell>
          <cell r="K116">
            <v>0</v>
          </cell>
          <cell r="R116">
            <v>6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44279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44280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44281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44282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44283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44284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44285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44286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44287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44288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44289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44290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44291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44292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44293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44294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44295</v>
          </cell>
          <cell r="D133">
            <v>0</v>
          </cell>
          <cell r="K133">
            <v>0</v>
          </cell>
          <cell r="R133">
            <v>0</v>
          </cell>
          <cell r="AE133">
            <v>14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44296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44297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44298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44299</v>
          </cell>
          <cell r="D137">
            <v>0</v>
          </cell>
          <cell r="K137">
            <v>0</v>
          </cell>
          <cell r="R137">
            <v>0</v>
          </cell>
          <cell r="AE137">
            <v>36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44300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37</v>
          </cell>
          <cell r="BJ138">
            <v>0</v>
          </cell>
        </row>
        <row r="139">
          <cell r="B139">
            <v>44301</v>
          </cell>
          <cell r="D139">
            <v>0</v>
          </cell>
          <cell r="K139">
            <v>0</v>
          </cell>
          <cell r="R139">
            <v>0</v>
          </cell>
          <cell r="AE139">
            <v>6</v>
          </cell>
          <cell r="AL139">
            <v>41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44302</v>
          </cell>
          <cell r="D140">
            <v>0</v>
          </cell>
          <cell r="K140">
            <v>0</v>
          </cell>
          <cell r="R140">
            <v>0</v>
          </cell>
          <cell r="AE140">
            <v>32</v>
          </cell>
          <cell r="AL140">
            <v>1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44303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44304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44305</v>
          </cell>
          <cell r="D143">
            <v>0</v>
          </cell>
          <cell r="K143">
            <v>0</v>
          </cell>
          <cell r="R143">
            <v>0</v>
          </cell>
          <cell r="AE143">
            <v>31</v>
          </cell>
          <cell r="AL143">
            <v>24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44306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8</v>
          </cell>
          <cell r="AS144">
            <v>0</v>
          </cell>
          <cell r="BG144">
            <v>0</v>
          </cell>
          <cell r="BH144">
            <v>0</v>
          </cell>
          <cell r="BI144">
            <v>7</v>
          </cell>
          <cell r="BJ144">
            <v>0</v>
          </cell>
        </row>
        <row r="145">
          <cell r="B145">
            <v>44307</v>
          </cell>
          <cell r="D145">
            <v>0</v>
          </cell>
          <cell r="K145">
            <v>0</v>
          </cell>
          <cell r="R145">
            <v>0</v>
          </cell>
          <cell r="AE145">
            <v>69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44308</v>
          </cell>
          <cell r="D146">
            <v>0</v>
          </cell>
          <cell r="K146">
            <v>0</v>
          </cell>
          <cell r="R146">
            <v>0</v>
          </cell>
          <cell r="AE146">
            <v>20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44309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44310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44311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44312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58</v>
          </cell>
          <cell r="BJ150">
            <v>0</v>
          </cell>
        </row>
        <row r="151">
          <cell r="B151">
            <v>44313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44314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44315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51</v>
          </cell>
          <cell r="BJ153">
            <v>0</v>
          </cell>
        </row>
        <row r="154">
          <cell r="B154">
            <v>44316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14</v>
          </cell>
        </row>
        <row r="5">
          <cell r="B5">
            <v>15</v>
          </cell>
        </row>
        <row r="6">
          <cell r="B6">
            <v>126</v>
          </cell>
        </row>
        <row r="8">
          <cell r="D8">
            <v>14</v>
          </cell>
        </row>
        <row r="9">
          <cell r="D9">
            <v>14</v>
          </cell>
          <cell r="H9">
            <v>14</v>
          </cell>
          <cell r="I9">
            <v>14</v>
          </cell>
          <cell r="N9">
            <v>14</v>
          </cell>
        </row>
        <row r="10">
          <cell r="D10">
            <v>14</v>
          </cell>
          <cell r="I10">
            <v>14</v>
          </cell>
          <cell r="N10">
            <v>14</v>
          </cell>
        </row>
        <row r="11">
          <cell r="D11">
            <v>15</v>
          </cell>
          <cell r="N11">
            <v>82</v>
          </cell>
        </row>
        <row r="12">
          <cell r="D12">
            <v>15</v>
          </cell>
          <cell r="H12">
            <v>15</v>
          </cell>
          <cell r="I12">
            <v>15</v>
          </cell>
        </row>
        <row r="14">
          <cell r="D14">
            <v>124</v>
          </cell>
          <cell r="I14">
            <v>124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X83 DaD</v>
          </cell>
        </row>
      </sheetData>
      <sheetData sheetId="1">
        <row r="10">
          <cell r="B10">
            <v>44233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44234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44235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44236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44237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44238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44239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44240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44241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44242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44243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44244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44245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44246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44247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44248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44249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44250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44251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44252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44253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44254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44255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44256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44257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44258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44259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44260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44261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44262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44263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44264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44265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44266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44267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44268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44269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44270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44271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44272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44273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44274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44275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44276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44277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44278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44279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44280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44281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44282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44283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44284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44285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44286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44287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44288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44289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44290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44291</v>
          </cell>
          <cell r="D68">
            <v>14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44292</v>
          </cell>
          <cell r="D69">
            <v>0</v>
          </cell>
          <cell r="K69">
            <v>6</v>
          </cell>
          <cell r="R69">
            <v>0</v>
          </cell>
          <cell r="AE69">
            <v>0</v>
          </cell>
          <cell r="AL69">
            <v>0</v>
          </cell>
          <cell r="AS69">
            <v>3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44293</v>
          </cell>
          <cell r="D70">
            <v>0</v>
          </cell>
          <cell r="K70">
            <v>8</v>
          </cell>
          <cell r="R70">
            <v>14</v>
          </cell>
          <cell r="AE70">
            <v>0</v>
          </cell>
          <cell r="AL70">
            <v>0</v>
          </cell>
          <cell r="AS70">
            <v>5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44294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5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44295</v>
          </cell>
          <cell r="D72">
            <v>0</v>
          </cell>
          <cell r="K72">
            <v>0</v>
          </cell>
          <cell r="R72">
            <v>0</v>
          </cell>
          <cell r="AE72">
            <v>8</v>
          </cell>
          <cell r="AL72">
            <v>4</v>
          </cell>
          <cell r="AS72">
            <v>4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44296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44297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44298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10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44299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4</v>
          </cell>
          <cell r="AS76">
            <v>5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44300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5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44301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5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44302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5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44303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44304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44305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10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44306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8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44307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8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44308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6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44309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2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44310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44311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44312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44313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44314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44315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44316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44317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44318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44319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44320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44321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44322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44323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44324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44325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44326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4</v>
          </cell>
          <cell r="BJ103">
            <v>0</v>
          </cell>
        </row>
        <row r="104">
          <cell r="B104">
            <v>44327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4</v>
          </cell>
          <cell r="BJ104">
            <v>0</v>
          </cell>
        </row>
        <row r="105">
          <cell r="B105">
            <v>44328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44329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44330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44331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44332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44333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44334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44335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44336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44337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44338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44339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44340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44341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44342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44343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44344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3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44345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44346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44347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44348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44349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44350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44351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44352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44353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44354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44355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44356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44357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44358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44359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44360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44361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8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44362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22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44363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6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44364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44365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44366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44367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44368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44369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1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44370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44371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44372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44373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44374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44375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44376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44377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Feuil2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106</v>
          </cell>
        </row>
        <row r="5">
          <cell r="B5">
            <v>59</v>
          </cell>
        </row>
        <row r="6">
          <cell r="B6">
            <v>92</v>
          </cell>
        </row>
        <row r="8">
          <cell r="D8">
            <v>106</v>
          </cell>
        </row>
        <row r="9">
          <cell r="D9">
            <v>106</v>
          </cell>
          <cell r="H9">
            <v>106</v>
          </cell>
          <cell r="I9">
            <v>106</v>
          </cell>
          <cell r="N9">
            <v>106</v>
          </cell>
        </row>
        <row r="10">
          <cell r="D10">
            <v>106</v>
          </cell>
          <cell r="I10">
            <v>106</v>
          </cell>
          <cell r="N10">
            <v>106</v>
          </cell>
        </row>
        <row r="11">
          <cell r="D11">
            <v>59</v>
          </cell>
          <cell r="N11">
            <v>6</v>
          </cell>
        </row>
        <row r="12">
          <cell r="D12">
            <v>59</v>
          </cell>
          <cell r="H12">
            <v>59</v>
          </cell>
          <cell r="I12">
            <v>59</v>
          </cell>
        </row>
        <row r="14">
          <cell r="D14">
            <v>92</v>
          </cell>
          <cell r="I14">
            <v>92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X83 PHEV DaG</v>
          </cell>
        </row>
      </sheetData>
      <sheetData sheetId="1">
        <row r="10">
          <cell r="B10">
            <v>44312</v>
          </cell>
          <cell r="D10">
            <v>10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44313</v>
          </cell>
          <cell r="D11">
            <v>6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44314</v>
          </cell>
          <cell r="D12">
            <v>16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44315</v>
          </cell>
          <cell r="D13">
            <v>10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44316</v>
          </cell>
          <cell r="D14">
            <v>9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44317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44318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44319</v>
          </cell>
          <cell r="D17">
            <v>0</v>
          </cell>
          <cell r="K17">
            <v>10</v>
          </cell>
          <cell r="R17">
            <v>10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44320</v>
          </cell>
          <cell r="D18">
            <v>0</v>
          </cell>
          <cell r="K18">
            <v>2</v>
          </cell>
          <cell r="R18">
            <v>2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44321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44322</v>
          </cell>
          <cell r="D20">
            <v>12</v>
          </cell>
          <cell r="K20">
            <v>8</v>
          </cell>
          <cell r="R20">
            <v>8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44323</v>
          </cell>
          <cell r="D21">
            <v>2</v>
          </cell>
          <cell r="K21">
            <v>6</v>
          </cell>
          <cell r="R21">
            <v>6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44324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44325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44326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44327</v>
          </cell>
          <cell r="D25">
            <v>4</v>
          </cell>
          <cell r="K25">
            <v>7</v>
          </cell>
          <cell r="R25">
            <v>7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44328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44329</v>
          </cell>
          <cell r="D27">
            <v>0</v>
          </cell>
          <cell r="K27">
            <v>10</v>
          </cell>
          <cell r="R27">
            <v>10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44330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44331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44332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44333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44334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44335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44336</v>
          </cell>
          <cell r="D34">
            <v>3</v>
          </cell>
          <cell r="K34">
            <v>12</v>
          </cell>
          <cell r="R34">
            <v>12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44337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44338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44339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44340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44341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4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44342</v>
          </cell>
          <cell r="D40">
            <v>3</v>
          </cell>
          <cell r="K40">
            <v>3</v>
          </cell>
          <cell r="R40">
            <v>3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44343</v>
          </cell>
          <cell r="D41">
            <v>6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44344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44345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44346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44347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44348</v>
          </cell>
          <cell r="D46">
            <v>9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44349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44350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44351</v>
          </cell>
          <cell r="D49">
            <v>0</v>
          </cell>
          <cell r="K49">
            <v>2</v>
          </cell>
          <cell r="R49">
            <v>2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44352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44353</v>
          </cell>
          <cell r="D51">
            <v>0</v>
          </cell>
          <cell r="K51">
            <v>1</v>
          </cell>
          <cell r="R51">
            <v>1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44354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44355</v>
          </cell>
          <cell r="D53">
            <v>0</v>
          </cell>
          <cell r="K53">
            <v>1</v>
          </cell>
          <cell r="R53">
            <v>1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44356</v>
          </cell>
          <cell r="D54">
            <v>0</v>
          </cell>
          <cell r="K54">
            <v>2</v>
          </cell>
          <cell r="R54">
            <v>2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44357</v>
          </cell>
          <cell r="D55">
            <v>0</v>
          </cell>
          <cell r="K55">
            <v>1</v>
          </cell>
          <cell r="R55">
            <v>1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44358</v>
          </cell>
          <cell r="D56">
            <v>0</v>
          </cell>
          <cell r="K56">
            <v>1</v>
          </cell>
          <cell r="R56">
            <v>1</v>
          </cell>
          <cell r="AE56">
            <v>1</v>
          </cell>
          <cell r="AL56">
            <v>1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44359</v>
          </cell>
          <cell r="D57">
            <v>0</v>
          </cell>
          <cell r="K57">
            <v>1</v>
          </cell>
          <cell r="R57">
            <v>1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44360</v>
          </cell>
          <cell r="D58">
            <v>0</v>
          </cell>
          <cell r="K58">
            <v>9</v>
          </cell>
          <cell r="R58">
            <v>9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44361</v>
          </cell>
          <cell r="D59">
            <v>0</v>
          </cell>
          <cell r="K59">
            <v>2</v>
          </cell>
          <cell r="R59">
            <v>2</v>
          </cell>
          <cell r="AE59">
            <v>2</v>
          </cell>
          <cell r="AL59">
            <v>2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44362</v>
          </cell>
          <cell r="D60">
            <v>0</v>
          </cell>
          <cell r="K60">
            <v>8</v>
          </cell>
          <cell r="R60">
            <v>2</v>
          </cell>
          <cell r="AE60">
            <v>0</v>
          </cell>
          <cell r="AL60">
            <v>0</v>
          </cell>
          <cell r="AS60">
            <v>19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44363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19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44364</v>
          </cell>
          <cell r="D62">
            <v>10</v>
          </cell>
          <cell r="K62">
            <v>0</v>
          </cell>
          <cell r="R62">
            <v>6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44365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44366</v>
          </cell>
          <cell r="D64">
            <v>0</v>
          </cell>
          <cell r="K64">
            <v>1</v>
          </cell>
          <cell r="R64">
            <v>1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44367</v>
          </cell>
          <cell r="D65">
            <v>2</v>
          </cell>
          <cell r="K65">
            <v>11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44368</v>
          </cell>
          <cell r="D66">
            <v>0</v>
          </cell>
          <cell r="K66">
            <v>4</v>
          </cell>
          <cell r="R66">
            <v>15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44369</v>
          </cell>
          <cell r="D67">
            <v>4</v>
          </cell>
          <cell r="K67">
            <v>4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44370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44371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44372</v>
          </cell>
          <cell r="D70">
            <v>0</v>
          </cell>
          <cell r="K70">
            <v>0</v>
          </cell>
          <cell r="R70">
            <v>4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44373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44374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44375</v>
          </cell>
          <cell r="D73">
            <v>0</v>
          </cell>
          <cell r="K73">
            <v>0</v>
          </cell>
          <cell r="R73">
            <v>0</v>
          </cell>
          <cell r="AE73">
            <v>4</v>
          </cell>
          <cell r="AL73">
            <v>4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44376</v>
          </cell>
          <cell r="D74">
            <v>0</v>
          </cell>
          <cell r="K74">
            <v>0</v>
          </cell>
          <cell r="R74">
            <v>0</v>
          </cell>
          <cell r="AE74">
            <v>27</v>
          </cell>
          <cell r="AL74">
            <v>27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44377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44378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44379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44380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44381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44382</v>
          </cell>
          <cell r="D80">
            <v>0</v>
          </cell>
          <cell r="K80">
            <v>0</v>
          </cell>
          <cell r="R80">
            <v>0</v>
          </cell>
          <cell r="AE80">
            <v>11</v>
          </cell>
          <cell r="AL80">
            <v>11</v>
          </cell>
          <cell r="AS80">
            <v>15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44383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16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44384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4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44385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44386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45</v>
          </cell>
          <cell r="BJ84">
            <v>0</v>
          </cell>
        </row>
        <row r="85">
          <cell r="B85">
            <v>44387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44388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44389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44390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44391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44392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44393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44394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44395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44396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44397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3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44398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44399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44400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44401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44402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44403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44404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44405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44406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44407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44408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44409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44410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1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44411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44412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44413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44414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44415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44416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44417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44418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44419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44420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44421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44422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44423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44424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44425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44426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44427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44428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44429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44430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44431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2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44432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44433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44434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44435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44436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44437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44438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44439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44440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44441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44442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44443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44444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44445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44446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44447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44448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44449</v>
          </cell>
          <cell r="D147">
            <v>0</v>
          </cell>
          <cell r="K147">
            <v>0</v>
          </cell>
          <cell r="R147">
            <v>0</v>
          </cell>
          <cell r="AE147">
            <v>14</v>
          </cell>
          <cell r="AL147">
            <v>14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44450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44451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44452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44453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44454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44455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44456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20</v>
          </cell>
        </row>
        <row r="5">
          <cell r="B5">
            <v>18</v>
          </cell>
        </row>
        <row r="6">
          <cell r="B6">
            <v>19</v>
          </cell>
        </row>
        <row r="8">
          <cell r="D8">
            <v>20</v>
          </cell>
        </row>
        <row r="9">
          <cell r="D9">
            <v>20</v>
          </cell>
          <cell r="H9">
            <v>20</v>
          </cell>
          <cell r="I9">
            <v>20</v>
          </cell>
          <cell r="N9">
            <v>20</v>
          </cell>
        </row>
        <row r="10">
          <cell r="D10">
            <v>20</v>
          </cell>
          <cell r="I10">
            <v>20</v>
          </cell>
          <cell r="N10">
            <v>20</v>
          </cell>
        </row>
        <row r="11">
          <cell r="D11">
            <v>16</v>
          </cell>
          <cell r="N11">
            <v>0</v>
          </cell>
        </row>
        <row r="12">
          <cell r="D12">
            <v>16</v>
          </cell>
          <cell r="H12">
            <v>16</v>
          </cell>
          <cell r="I12">
            <v>16</v>
          </cell>
        </row>
        <row r="14">
          <cell r="D14">
            <v>18</v>
          </cell>
          <cell r="I14">
            <v>0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X83 PHEV DaD</v>
          </cell>
        </row>
      </sheetData>
      <sheetData sheetId="1">
        <row r="10">
          <cell r="B10">
            <v>44358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44359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44360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44361</v>
          </cell>
          <cell r="D13">
            <v>10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44362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44363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44364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44365</v>
          </cell>
          <cell r="D17">
            <v>3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44366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44367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44368</v>
          </cell>
          <cell r="D20">
            <v>7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44369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44370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44371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44372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44373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44374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44375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44376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44377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44378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44379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44380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44381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44382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44383</v>
          </cell>
          <cell r="D35">
            <v>0</v>
          </cell>
          <cell r="K35">
            <v>20</v>
          </cell>
          <cell r="R35">
            <v>0</v>
          </cell>
          <cell r="AE35">
            <v>16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44384</v>
          </cell>
          <cell r="D36">
            <v>0</v>
          </cell>
          <cell r="K36">
            <v>0</v>
          </cell>
          <cell r="R36">
            <v>20</v>
          </cell>
          <cell r="AE36">
            <v>0</v>
          </cell>
          <cell r="AL36">
            <v>10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44385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44386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44387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44388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44389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5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44390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44391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44392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44393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44394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44395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44396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44397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44398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44399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44400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44401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44402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44403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44404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44405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1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44406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44407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44408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44409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44410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44411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44412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44413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44414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44415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44416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44417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44418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44419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44420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44421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44422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44423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44424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44425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44426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44427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44428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44429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44430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44431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44432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44433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44434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44435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44436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44437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44438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44439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16</v>
          </cell>
          <cell r="BJ91">
            <v>0</v>
          </cell>
        </row>
        <row r="92">
          <cell r="B92">
            <v>44440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44441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44442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44443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44444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44445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44446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44447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44448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44449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44450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44451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44452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44453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44454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44455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44456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44457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44458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44459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44460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44461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44462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44463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44464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44465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44466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44467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44468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44469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44470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44471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44472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44473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44474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44475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44476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44477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44478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44479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44480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44481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44482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44483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44484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44485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44486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44487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44488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44489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44490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44491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44492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44493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44494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44495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44496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44497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44498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44499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44500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44501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44502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149</v>
          </cell>
        </row>
        <row r="5">
          <cell r="B5">
            <v>0</v>
          </cell>
        </row>
        <row r="6">
          <cell r="B6">
            <v>0</v>
          </cell>
        </row>
        <row r="8">
          <cell r="D8">
            <v>55</v>
          </cell>
        </row>
        <row r="9">
          <cell r="D9">
            <v>50</v>
          </cell>
          <cell r="H9">
            <v>45</v>
          </cell>
          <cell r="I9">
            <v>0</v>
          </cell>
          <cell r="N9">
            <v>45</v>
          </cell>
        </row>
        <row r="10">
          <cell r="D10">
            <v>45</v>
          </cell>
          <cell r="I10">
            <v>0</v>
          </cell>
          <cell r="N10">
            <v>45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16">
          <cell r="N16">
            <v>0.30201342281879195</v>
          </cell>
        </row>
        <row r="17">
          <cell r="N17">
            <v>0.30201342281879195</v>
          </cell>
        </row>
        <row r="21">
          <cell r="B21" t="str">
            <v>P64 MHEV DaG</v>
          </cell>
        </row>
      </sheetData>
      <sheetData sheetId="1">
        <row r="10">
          <cell r="B10">
            <v>44942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44943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44944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44945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44946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44947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44948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44949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44950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44951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44952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44953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44954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44955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44956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44957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44958</v>
          </cell>
          <cell r="D26">
            <v>4</v>
          </cell>
          <cell r="K26">
            <v>4</v>
          </cell>
          <cell r="R26">
            <v>4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44959</v>
          </cell>
          <cell r="D27">
            <v>3</v>
          </cell>
          <cell r="K27">
            <v>3</v>
          </cell>
          <cell r="R27">
            <v>3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44960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44961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44962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44963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44964</v>
          </cell>
          <cell r="D32">
            <v>6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44965</v>
          </cell>
          <cell r="D33">
            <v>0</v>
          </cell>
          <cell r="K33">
            <v>4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44966</v>
          </cell>
          <cell r="D34">
            <v>0</v>
          </cell>
          <cell r="K34">
            <v>2</v>
          </cell>
          <cell r="R34">
            <v>6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44967</v>
          </cell>
          <cell r="D35">
            <v>4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44968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44969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44970</v>
          </cell>
          <cell r="D38">
            <v>2</v>
          </cell>
          <cell r="K38">
            <v>4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44971</v>
          </cell>
          <cell r="D39">
            <v>3</v>
          </cell>
          <cell r="K39">
            <v>2</v>
          </cell>
          <cell r="R39">
            <v>6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44972</v>
          </cell>
          <cell r="D40">
            <v>1</v>
          </cell>
          <cell r="K40">
            <v>4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44973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44974</v>
          </cell>
          <cell r="D42">
            <v>3</v>
          </cell>
          <cell r="K42">
            <v>1</v>
          </cell>
          <cell r="R42">
            <v>1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44975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44976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44977</v>
          </cell>
          <cell r="D45">
            <v>3</v>
          </cell>
          <cell r="K45">
            <v>4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44978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44979</v>
          </cell>
          <cell r="D47">
            <v>4</v>
          </cell>
          <cell r="K47">
            <v>2</v>
          </cell>
          <cell r="R47">
            <v>2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44980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44981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44982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44983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44984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44985</v>
          </cell>
          <cell r="D53">
            <v>7</v>
          </cell>
          <cell r="K53">
            <v>8</v>
          </cell>
          <cell r="R53">
            <v>4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44986</v>
          </cell>
          <cell r="D54">
            <v>4</v>
          </cell>
          <cell r="K54">
            <v>1</v>
          </cell>
          <cell r="R54">
            <v>5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44987</v>
          </cell>
          <cell r="D55">
            <v>0</v>
          </cell>
          <cell r="K55">
            <v>0</v>
          </cell>
          <cell r="R55">
            <v>3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44988</v>
          </cell>
          <cell r="D56">
            <v>11</v>
          </cell>
          <cell r="K56">
            <v>6</v>
          </cell>
          <cell r="R56">
            <v>1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44989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44990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44991</v>
          </cell>
          <cell r="D59">
            <v>0</v>
          </cell>
          <cell r="K59">
            <v>5</v>
          </cell>
          <cell r="R59">
            <v>10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44992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44993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44994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44995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44996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44997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44998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44999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45000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45001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45002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45003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45004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45005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45006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45007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45008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45009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45010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45011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45012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45013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45014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45015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45016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45017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45018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45019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45020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45021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45022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45023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45024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45025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45026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45027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45028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45029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45030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45031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45032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45033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45034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45035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45036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45037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45038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45039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45040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45041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45042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45043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45044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45045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45046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45047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45048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45049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45050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45051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45052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45053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45054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45055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45056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45057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45058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45059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45060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45061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45062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45063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45064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45065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45066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45067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45068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45069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45070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45071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45072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45073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45074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45075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45076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45077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45078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45079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45080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45081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45082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45083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45084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45085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45086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91</v>
          </cell>
        </row>
        <row r="5">
          <cell r="B5">
            <v>235</v>
          </cell>
        </row>
        <row r="6">
          <cell r="B6">
            <v>530</v>
          </cell>
        </row>
        <row r="8">
          <cell r="D8">
            <v>91</v>
          </cell>
        </row>
        <row r="9">
          <cell r="D9">
            <v>91</v>
          </cell>
          <cell r="H9">
            <v>91</v>
          </cell>
          <cell r="I9">
            <v>91</v>
          </cell>
          <cell r="N9">
            <v>91</v>
          </cell>
        </row>
        <row r="10">
          <cell r="D10">
            <v>91</v>
          </cell>
          <cell r="I10">
            <v>91</v>
          </cell>
          <cell r="N10">
            <v>91</v>
          </cell>
        </row>
        <row r="11">
          <cell r="D11">
            <v>97</v>
          </cell>
          <cell r="N11">
            <v>0</v>
          </cell>
        </row>
        <row r="12">
          <cell r="D12">
            <v>84</v>
          </cell>
          <cell r="H12">
            <v>84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16">
          <cell r="N16">
            <v>1</v>
          </cell>
        </row>
        <row r="17">
          <cell r="N17">
            <v>1</v>
          </cell>
        </row>
        <row r="21">
          <cell r="B21" t="str">
            <v>P54 Chine DàG</v>
          </cell>
        </row>
      </sheetData>
      <sheetData sheetId="1">
        <row r="10">
          <cell r="B10">
            <v>44963</v>
          </cell>
          <cell r="D10">
            <v>0</v>
          </cell>
          <cell r="K10">
            <v>0</v>
          </cell>
          <cell r="R10">
            <v>0</v>
          </cell>
          <cell r="AE10">
            <v>35</v>
          </cell>
          <cell r="AL10">
            <v>24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44964</v>
          </cell>
          <cell r="D11">
            <v>0</v>
          </cell>
          <cell r="K11">
            <v>0</v>
          </cell>
          <cell r="R11">
            <v>0</v>
          </cell>
          <cell r="AE11">
            <v>28</v>
          </cell>
          <cell r="AL11">
            <v>39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44965</v>
          </cell>
          <cell r="D12">
            <v>0</v>
          </cell>
          <cell r="K12">
            <v>0</v>
          </cell>
          <cell r="R12">
            <v>0</v>
          </cell>
          <cell r="AE12">
            <v>29</v>
          </cell>
          <cell r="AL12">
            <v>16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44966</v>
          </cell>
          <cell r="D13">
            <v>17</v>
          </cell>
          <cell r="K13">
            <v>16</v>
          </cell>
          <cell r="R13">
            <v>4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44967</v>
          </cell>
          <cell r="D14">
            <v>2</v>
          </cell>
          <cell r="K14">
            <v>3</v>
          </cell>
          <cell r="R14">
            <v>15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44968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44969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44970</v>
          </cell>
          <cell r="D17">
            <v>4</v>
          </cell>
          <cell r="K17">
            <v>4</v>
          </cell>
          <cell r="R17">
            <v>4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44971</v>
          </cell>
          <cell r="D18">
            <v>6</v>
          </cell>
          <cell r="K18">
            <v>6</v>
          </cell>
          <cell r="R18">
            <v>6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44972</v>
          </cell>
          <cell r="D19">
            <v>4</v>
          </cell>
          <cell r="K19">
            <v>4</v>
          </cell>
          <cell r="R19">
            <v>4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44973</v>
          </cell>
          <cell r="D20">
            <v>2</v>
          </cell>
          <cell r="K20">
            <v>2</v>
          </cell>
          <cell r="R20">
            <v>2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44974</v>
          </cell>
          <cell r="D21">
            <v>8</v>
          </cell>
          <cell r="K21">
            <v>8</v>
          </cell>
          <cell r="R21">
            <v>8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44975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44976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44977</v>
          </cell>
          <cell r="D24">
            <v>3</v>
          </cell>
          <cell r="K24">
            <v>3</v>
          </cell>
          <cell r="R24">
            <v>3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44978</v>
          </cell>
          <cell r="D25">
            <v>4</v>
          </cell>
          <cell r="K25">
            <v>4</v>
          </cell>
          <cell r="R25">
            <v>4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44979</v>
          </cell>
          <cell r="D26">
            <v>8</v>
          </cell>
          <cell r="K26">
            <v>8</v>
          </cell>
          <cell r="R26">
            <v>8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44980</v>
          </cell>
          <cell r="D27">
            <v>10</v>
          </cell>
          <cell r="K27">
            <v>10</v>
          </cell>
          <cell r="R27">
            <v>10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44981</v>
          </cell>
          <cell r="D28">
            <v>2</v>
          </cell>
          <cell r="K28">
            <v>1</v>
          </cell>
          <cell r="R28">
            <v>1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44982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44983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44984</v>
          </cell>
          <cell r="D31">
            <v>8</v>
          </cell>
          <cell r="K31">
            <v>9</v>
          </cell>
          <cell r="R31">
            <v>9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44985</v>
          </cell>
          <cell r="D32">
            <v>1</v>
          </cell>
          <cell r="K32">
            <v>1</v>
          </cell>
          <cell r="R32">
            <v>1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44986</v>
          </cell>
          <cell r="D33">
            <v>9</v>
          </cell>
          <cell r="K33">
            <v>9</v>
          </cell>
          <cell r="R33">
            <v>9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44987</v>
          </cell>
          <cell r="D34">
            <v>3</v>
          </cell>
          <cell r="K34">
            <v>3</v>
          </cell>
          <cell r="R34">
            <v>3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44988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44989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44990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44991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44992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44993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44994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44995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44996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44997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44998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44999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45000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45001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45002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45003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45004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45005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45006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45007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45008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45009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45010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45011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45012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45013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45014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45015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45016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45017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45018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45019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45020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45021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45022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45023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45024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45025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45026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45027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45028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45029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45030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45031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45032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45033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45034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45035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45036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45037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45038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45039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45040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45041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45042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45043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45044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45045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45046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45047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45048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45049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45050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45051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45052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45053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45054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45055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45056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45057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45058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45059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45060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45061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45062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45063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45064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45065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45066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45067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45068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45069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45070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45071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45072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45073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45074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45075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45076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45077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45078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45079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45080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45081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45082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45083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45084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45085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45086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45087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45088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45089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45090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45091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45092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45093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45094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45095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45096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45097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45098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45099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45100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45101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45102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45103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45104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45105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45106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45107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CEMENT"/>
      <sheetName val="Objectifs"/>
      <sheetName val="Sommaire"/>
      <sheetName val="Suivi PR_CAB"/>
      <sheetName val="Suivi Component"/>
      <sheetName val="Suivi Implantation"/>
      <sheetName val="Suivi Connectique"/>
      <sheetName val="Feuil1"/>
    </sheetNames>
    <sheetDataSet>
      <sheetData sheetId="0">
        <row r="4">
          <cell r="B4">
            <v>0</v>
          </cell>
        </row>
        <row r="5">
          <cell r="B5">
            <v>0</v>
          </cell>
        </row>
        <row r="6">
          <cell r="B6">
            <v>0</v>
          </cell>
        </row>
        <row r="8">
          <cell r="D8">
            <v>0</v>
          </cell>
        </row>
        <row r="9">
          <cell r="D9">
            <v>0</v>
          </cell>
          <cell r="H9">
            <v>0</v>
          </cell>
          <cell r="I9">
            <v>0</v>
          </cell>
          <cell r="N9">
            <v>0</v>
          </cell>
        </row>
        <row r="10">
          <cell r="D10">
            <v>0</v>
          </cell>
          <cell r="I10">
            <v>0</v>
          </cell>
          <cell r="N10">
            <v>0</v>
          </cell>
        </row>
        <row r="11">
          <cell r="D11">
            <v>0</v>
          </cell>
          <cell r="N11">
            <v>0</v>
          </cell>
        </row>
        <row r="12">
          <cell r="D12">
            <v>0</v>
          </cell>
          <cell r="H12">
            <v>0</v>
          </cell>
          <cell r="I12">
            <v>0</v>
          </cell>
        </row>
        <row r="14">
          <cell r="D14">
            <v>0</v>
          </cell>
          <cell r="I14">
            <v>0</v>
          </cell>
        </row>
        <row r="16">
          <cell r="N16" t="e">
            <v>#DIV/0!</v>
          </cell>
        </row>
        <row r="17">
          <cell r="N17" t="e">
            <v>#DIV/0!</v>
          </cell>
        </row>
        <row r="21">
          <cell r="B21" t="str">
            <v>eP64 DàG</v>
          </cell>
        </row>
      </sheetData>
      <sheetData sheetId="1">
        <row r="10">
          <cell r="B10">
            <v>44221</v>
          </cell>
          <cell r="D10">
            <v>0</v>
          </cell>
          <cell r="K10">
            <v>0</v>
          </cell>
          <cell r="R10">
            <v>0</v>
          </cell>
          <cell r="AE10">
            <v>0</v>
          </cell>
          <cell r="AL10">
            <v>0</v>
          </cell>
          <cell r="AS10">
            <v>0</v>
          </cell>
          <cell r="BG10">
            <v>0</v>
          </cell>
          <cell r="BH10">
            <v>0</v>
          </cell>
          <cell r="BI10">
            <v>0</v>
          </cell>
          <cell r="BJ10">
            <v>0</v>
          </cell>
        </row>
        <row r="11">
          <cell r="B11">
            <v>44222</v>
          </cell>
          <cell r="D11">
            <v>0</v>
          </cell>
          <cell r="K11">
            <v>0</v>
          </cell>
          <cell r="R11">
            <v>0</v>
          </cell>
          <cell r="AE11">
            <v>0</v>
          </cell>
          <cell r="AL11">
            <v>0</v>
          </cell>
          <cell r="AS11">
            <v>0</v>
          </cell>
          <cell r="BG11">
            <v>0</v>
          </cell>
          <cell r="BH11">
            <v>0</v>
          </cell>
          <cell r="BI11">
            <v>0</v>
          </cell>
          <cell r="BJ11">
            <v>0</v>
          </cell>
        </row>
        <row r="12">
          <cell r="B12">
            <v>44223</v>
          </cell>
          <cell r="D12">
            <v>0</v>
          </cell>
          <cell r="K12">
            <v>0</v>
          </cell>
          <cell r="R12">
            <v>0</v>
          </cell>
          <cell r="AE12">
            <v>0</v>
          </cell>
          <cell r="AL12">
            <v>0</v>
          </cell>
          <cell r="AS12">
            <v>0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</row>
        <row r="13">
          <cell r="B13">
            <v>44224</v>
          </cell>
          <cell r="D13">
            <v>0</v>
          </cell>
          <cell r="K13">
            <v>0</v>
          </cell>
          <cell r="R13">
            <v>0</v>
          </cell>
          <cell r="AE13">
            <v>0</v>
          </cell>
          <cell r="AL13">
            <v>0</v>
          </cell>
          <cell r="AS13">
            <v>0</v>
          </cell>
          <cell r="BG13">
            <v>0</v>
          </cell>
          <cell r="BH13">
            <v>0</v>
          </cell>
          <cell r="BI13">
            <v>0</v>
          </cell>
          <cell r="BJ13">
            <v>0</v>
          </cell>
        </row>
        <row r="14">
          <cell r="B14">
            <v>44225</v>
          </cell>
          <cell r="D14">
            <v>0</v>
          </cell>
          <cell r="K14">
            <v>0</v>
          </cell>
          <cell r="R14">
            <v>0</v>
          </cell>
          <cell r="AE14">
            <v>0</v>
          </cell>
          <cell r="AL14">
            <v>0</v>
          </cell>
          <cell r="AS14">
            <v>0</v>
          </cell>
          <cell r="BG14">
            <v>0</v>
          </cell>
          <cell r="BH14">
            <v>0</v>
          </cell>
          <cell r="BI14">
            <v>0</v>
          </cell>
          <cell r="BJ14">
            <v>0</v>
          </cell>
        </row>
        <row r="15">
          <cell r="B15">
            <v>44226</v>
          </cell>
          <cell r="D15">
            <v>0</v>
          </cell>
          <cell r="K15">
            <v>0</v>
          </cell>
          <cell r="R15">
            <v>0</v>
          </cell>
          <cell r="AE15">
            <v>0</v>
          </cell>
          <cell r="AL15">
            <v>0</v>
          </cell>
          <cell r="AS15">
            <v>0</v>
          </cell>
          <cell r="BG15">
            <v>0</v>
          </cell>
          <cell r="BH15">
            <v>0</v>
          </cell>
          <cell r="BI15">
            <v>0</v>
          </cell>
          <cell r="BJ15">
            <v>0</v>
          </cell>
        </row>
        <row r="16">
          <cell r="B16">
            <v>44227</v>
          </cell>
          <cell r="D16">
            <v>0</v>
          </cell>
          <cell r="K16">
            <v>0</v>
          </cell>
          <cell r="R16">
            <v>0</v>
          </cell>
          <cell r="AE16">
            <v>0</v>
          </cell>
          <cell r="AL16">
            <v>0</v>
          </cell>
          <cell r="AS16">
            <v>0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</row>
        <row r="17">
          <cell r="B17">
            <v>44228</v>
          </cell>
          <cell r="D17">
            <v>0</v>
          </cell>
          <cell r="K17">
            <v>0</v>
          </cell>
          <cell r="R17">
            <v>0</v>
          </cell>
          <cell r="AE17">
            <v>0</v>
          </cell>
          <cell r="AL17">
            <v>0</v>
          </cell>
          <cell r="AS17">
            <v>0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</row>
        <row r="18">
          <cell r="B18">
            <v>44229</v>
          </cell>
          <cell r="D18">
            <v>0</v>
          </cell>
          <cell r="K18">
            <v>0</v>
          </cell>
          <cell r="R18">
            <v>0</v>
          </cell>
          <cell r="AE18">
            <v>0</v>
          </cell>
          <cell r="AL18">
            <v>0</v>
          </cell>
          <cell r="AS18">
            <v>0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</row>
        <row r="19">
          <cell r="B19">
            <v>44230</v>
          </cell>
          <cell r="D19">
            <v>0</v>
          </cell>
          <cell r="K19">
            <v>0</v>
          </cell>
          <cell r="R19">
            <v>0</v>
          </cell>
          <cell r="AE19">
            <v>0</v>
          </cell>
          <cell r="AL19">
            <v>0</v>
          </cell>
          <cell r="AS19">
            <v>0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</row>
        <row r="20">
          <cell r="B20">
            <v>44231</v>
          </cell>
          <cell r="D20">
            <v>0</v>
          </cell>
          <cell r="K20">
            <v>0</v>
          </cell>
          <cell r="R20">
            <v>0</v>
          </cell>
          <cell r="AE20">
            <v>0</v>
          </cell>
          <cell r="AL20">
            <v>0</v>
          </cell>
          <cell r="AS20">
            <v>0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</row>
        <row r="21">
          <cell r="B21">
            <v>44232</v>
          </cell>
          <cell r="D21">
            <v>0</v>
          </cell>
          <cell r="K21">
            <v>0</v>
          </cell>
          <cell r="R21">
            <v>0</v>
          </cell>
          <cell r="AE21">
            <v>0</v>
          </cell>
          <cell r="AL21">
            <v>0</v>
          </cell>
          <cell r="AS21">
            <v>0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</row>
        <row r="22">
          <cell r="B22">
            <v>44233</v>
          </cell>
          <cell r="D22">
            <v>0</v>
          </cell>
          <cell r="K22">
            <v>0</v>
          </cell>
          <cell r="R22">
            <v>0</v>
          </cell>
          <cell r="AE22">
            <v>0</v>
          </cell>
          <cell r="AL22">
            <v>0</v>
          </cell>
          <cell r="AS22">
            <v>0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</row>
        <row r="23">
          <cell r="B23">
            <v>44234</v>
          </cell>
          <cell r="D23">
            <v>0</v>
          </cell>
          <cell r="K23">
            <v>0</v>
          </cell>
          <cell r="R23">
            <v>0</v>
          </cell>
          <cell r="AE23">
            <v>0</v>
          </cell>
          <cell r="AL23">
            <v>0</v>
          </cell>
          <cell r="AS23">
            <v>0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</row>
        <row r="24">
          <cell r="B24">
            <v>44235</v>
          </cell>
          <cell r="D24">
            <v>0</v>
          </cell>
          <cell r="K24">
            <v>0</v>
          </cell>
          <cell r="R24">
            <v>0</v>
          </cell>
          <cell r="AE24">
            <v>0</v>
          </cell>
          <cell r="AL24">
            <v>0</v>
          </cell>
          <cell r="AS24">
            <v>0</v>
          </cell>
          <cell r="BG24">
            <v>0</v>
          </cell>
          <cell r="BH24">
            <v>0</v>
          </cell>
          <cell r="BI24">
            <v>0</v>
          </cell>
          <cell r="BJ24">
            <v>0</v>
          </cell>
        </row>
        <row r="25">
          <cell r="B25">
            <v>44236</v>
          </cell>
          <cell r="D25">
            <v>0</v>
          </cell>
          <cell r="K25">
            <v>0</v>
          </cell>
          <cell r="R25">
            <v>0</v>
          </cell>
          <cell r="AE25">
            <v>0</v>
          </cell>
          <cell r="AL25">
            <v>0</v>
          </cell>
          <cell r="AS25">
            <v>0</v>
          </cell>
          <cell r="BG25">
            <v>0</v>
          </cell>
          <cell r="BH25">
            <v>0</v>
          </cell>
          <cell r="BI25">
            <v>0</v>
          </cell>
          <cell r="BJ25">
            <v>0</v>
          </cell>
        </row>
        <row r="26">
          <cell r="B26">
            <v>44237</v>
          </cell>
          <cell r="D26">
            <v>0</v>
          </cell>
          <cell r="K26">
            <v>0</v>
          </cell>
          <cell r="R26">
            <v>0</v>
          </cell>
          <cell r="AE26">
            <v>0</v>
          </cell>
          <cell r="AL26">
            <v>0</v>
          </cell>
          <cell r="AS26">
            <v>0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</row>
        <row r="27">
          <cell r="B27">
            <v>44238</v>
          </cell>
          <cell r="D27">
            <v>0</v>
          </cell>
          <cell r="K27">
            <v>0</v>
          </cell>
          <cell r="R27">
            <v>0</v>
          </cell>
          <cell r="AE27">
            <v>0</v>
          </cell>
          <cell r="AL27">
            <v>0</v>
          </cell>
          <cell r="AS27">
            <v>0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</row>
        <row r="28">
          <cell r="B28">
            <v>44239</v>
          </cell>
          <cell r="D28">
            <v>0</v>
          </cell>
          <cell r="K28">
            <v>0</v>
          </cell>
          <cell r="R28">
            <v>0</v>
          </cell>
          <cell r="AE28">
            <v>0</v>
          </cell>
          <cell r="AL28">
            <v>0</v>
          </cell>
          <cell r="AS28">
            <v>0</v>
          </cell>
          <cell r="BG28">
            <v>0</v>
          </cell>
          <cell r="BH28">
            <v>0</v>
          </cell>
          <cell r="BI28">
            <v>0</v>
          </cell>
          <cell r="BJ28">
            <v>0</v>
          </cell>
        </row>
        <row r="29">
          <cell r="B29">
            <v>44240</v>
          </cell>
          <cell r="D29">
            <v>0</v>
          </cell>
          <cell r="K29">
            <v>0</v>
          </cell>
          <cell r="R29">
            <v>0</v>
          </cell>
          <cell r="AE29">
            <v>0</v>
          </cell>
          <cell r="AL29">
            <v>0</v>
          </cell>
          <cell r="AS29">
            <v>0</v>
          </cell>
          <cell r="BG29">
            <v>0</v>
          </cell>
          <cell r="BH29">
            <v>0</v>
          </cell>
          <cell r="BI29">
            <v>0</v>
          </cell>
          <cell r="BJ29">
            <v>0</v>
          </cell>
        </row>
        <row r="30">
          <cell r="B30">
            <v>44241</v>
          </cell>
          <cell r="D30">
            <v>0</v>
          </cell>
          <cell r="K30">
            <v>0</v>
          </cell>
          <cell r="R30">
            <v>0</v>
          </cell>
          <cell r="AE30">
            <v>0</v>
          </cell>
          <cell r="AL30">
            <v>0</v>
          </cell>
          <cell r="AS30">
            <v>0</v>
          </cell>
          <cell r="BG30">
            <v>0</v>
          </cell>
          <cell r="BH30">
            <v>0</v>
          </cell>
          <cell r="BI30">
            <v>0</v>
          </cell>
          <cell r="BJ30">
            <v>0</v>
          </cell>
        </row>
        <row r="31">
          <cell r="B31">
            <v>44242</v>
          </cell>
          <cell r="D31">
            <v>0</v>
          </cell>
          <cell r="K31">
            <v>0</v>
          </cell>
          <cell r="R31">
            <v>0</v>
          </cell>
          <cell r="AE31">
            <v>0</v>
          </cell>
          <cell r="AL31">
            <v>0</v>
          </cell>
          <cell r="AS31">
            <v>0</v>
          </cell>
          <cell r="BG31">
            <v>0</v>
          </cell>
          <cell r="BH31">
            <v>0</v>
          </cell>
          <cell r="BI31">
            <v>0</v>
          </cell>
          <cell r="BJ31">
            <v>0</v>
          </cell>
        </row>
        <row r="32">
          <cell r="B32">
            <v>44243</v>
          </cell>
          <cell r="D32">
            <v>0</v>
          </cell>
          <cell r="K32">
            <v>0</v>
          </cell>
          <cell r="R32">
            <v>0</v>
          </cell>
          <cell r="AE32">
            <v>0</v>
          </cell>
          <cell r="AL32">
            <v>0</v>
          </cell>
          <cell r="AS32">
            <v>0</v>
          </cell>
          <cell r="BG32">
            <v>0</v>
          </cell>
          <cell r="BH32">
            <v>0</v>
          </cell>
          <cell r="BI32">
            <v>0</v>
          </cell>
          <cell r="BJ32">
            <v>0</v>
          </cell>
        </row>
        <row r="33">
          <cell r="B33">
            <v>44244</v>
          </cell>
          <cell r="D33">
            <v>0</v>
          </cell>
          <cell r="K33">
            <v>0</v>
          </cell>
          <cell r="R33">
            <v>0</v>
          </cell>
          <cell r="AE33">
            <v>0</v>
          </cell>
          <cell r="AL33">
            <v>0</v>
          </cell>
          <cell r="AS33">
            <v>0</v>
          </cell>
          <cell r="BG33">
            <v>0</v>
          </cell>
          <cell r="BH33">
            <v>0</v>
          </cell>
          <cell r="BI33">
            <v>0</v>
          </cell>
          <cell r="BJ33">
            <v>0</v>
          </cell>
        </row>
        <row r="34">
          <cell r="B34">
            <v>44245</v>
          </cell>
          <cell r="D34">
            <v>0</v>
          </cell>
          <cell r="K34">
            <v>0</v>
          </cell>
          <cell r="R34">
            <v>0</v>
          </cell>
          <cell r="AE34">
            <v>0</v>
          </cell>
          <cell r="AL34">
            <v>0</v>
          </cell>
          <cell r="AS34">
            <v>0</v>
          </cell>
          <cell r="BG34">
            <v>0</v>
          </cell>
          <cell r="BH34">
            <v>0</v>
          </cell>
          <cell r="BI34">
            <v>0</v>
          </cell>
          <cell r="BJ34">
            <v>0</v>
          </cell>
        </row>
        <row r="35">
          <cell r="B35">
            <v>44246</v>
          </cell>
          <cell r="D35">
            <v>0</v>
          </cell>
          <cell r="K35">
            <v>0</v>
          </cell>
          <cell r="R35">
            <v>0</v>
          </cell>
          <cell r="AE35">
            <v>0</v>
          </cell>
          <cell r="AL35">
            <v>0</v>
          </cell>
          <cell r="AS35">
            <v>0</v>
          </cell>
          <cell r="BG35">
            <v>0</v>
          </cell>
          <cell r="BH35">
            <v>0</v>
          </cell>
          <cell r="BI35">
            <v>0</v>
          </cell>
          <cell r="BJ35">
            <v>0</v>
          </cell>
        </row>
        <row r="36">
          <cell r="B36">
            <v>44247</v>
          </cell>
          <cell r="D36">
            <v>0</v>
          </cell>
          <cell r="K36">
            <v>0</v>
          </cell>
          <cell r="R36">
            <v>0</v>
          </cell>
          <cell r="AE36">
            <v>0</v>
          </cell>
          <cell r="AL36">
            <v>0</v>
          </cell>
          <cell r="AS36">
            <v>0</v>
          </cell>
          <cell r="BG36">
            <v>0</v>
          </cell>
          <cell r="BH36">
            <v>0</v>
          </cell>
          <cell r="BI36">
            <v>0</v>
          </cell>
          <cell r="BJ36">
            <v>0</v>
          </cell>
        </row>
        <row r="37">
          <cell r="B37">
            <v>44248</v>
          </cell>
          <cell r="D37">
            <v>0</v>
          </cell>
          <cell r="K37">
            <v>0</v>
          </cell>
          <cell r="R37">
            <v>0</v>
          </cell>
          <cell r="AE37">
            <v>0</v>
          </cell>
          <cell r="AL37">
            <v>0</v>
          </cell>
          <cell r="AS37">
            <v>0</v>
          </cell>
          <cell r="BG37">
            <v>0</v>
          </cell>
          <cell r="BH37">
            <v>0</v>
          </cell>
          <cell r="BI37">
            <v>0</v>
          </cell>
          <cell r="BJ37">
            <v>0</v>
          </cell>
        </row>
        <row r="38">
          <cell r="B38">
            <v>44249</v>
          </cell>
          <cell r="D38">
            <v>0</v>
          </cell>
          <cell r="K38">
            <v>0</v>
          </cell>
          <cell r="R38">
            <v>0</v>
          </cell>
          <cell r="AE38">
            <v>0</v>
          </cell>
          <cell r="AL38">
            <v>0</v>
          </cell>
          <cell r="AS38">
            <v>0</v>
          </cell>
          <cell r="BG38">
            <v>0</v>
          </cell>
          <cell r="BH38">
            <v>0</v>
          </cell>
          <cell r="BI38">
            <v>0</v>
          </cell>
          <cell r="BJ38">
            <v>0</v>
          </cell>
        </row>
        <row r="39">
          <cell r="B39">
            <v>44250</v>
          </cell>
          <cell r="D39">
            <v>0</v>
          </cell>
          <cell r="K39">
            <v>0</v>
          </cell>
          <cell r="R39">
            <v>0</v>
          </cell>
          <cell r="AE39">
            <v>0</v>
          </cell>
          <cell r="AL39">
            <v>0</v>
          </cell>
          <cell r="AS39">
            <v>0</v>
          </cell>
          <cell r="BG39">
            <v>0</v>
          </cell>
          <cell r="BH39">
            <v>0</v>
          </cell>
          <cell r="BI39">
            <v>0</v>
          </cell>
          <cell r="BJ39">
            <v>0</v>
          </cell>
        </row>
        <row r="40">
          <cell r="B40">
            <v>44251</v>
          </cell>
          <cell r="D40">
            <v>0</v>
          </cell>
          <cell r="K40">
            <v>0</v>
          </cell>
          <cell r="R40">
            <v>0</v>
          </cell>
          <cell r="AE40">
            <v>0</v>
          </cell>
          <cell r="AL40">
            <v>0</v>
          </cell>
          <cell r="AS40">
            <v>0</v>
          </cell>
          <cell r="BG40">
            <v>0</v>
          </cell>
          <cell r="BH40">
            <v>0</v>
          </cell>
          <cell r="BI40">
            <v>0</v>
          </cell>
          <cell r="BJ40">
            <v>0</v>
          </cell>
        </row>
        <row r="41">
          <cell r="B41">
            <v>44252</v>
          </cell>
          <cell r="D41">
            <v>0</v>
          </cell>
          <cell r="K41">
            <v>0</v>
          </cell>
          <cell r="R41">
            <v>0</v>
          </cell>
          <cell r="AE41">
            <v>0</v>
          </cell>
          <cell r="AL41">
            <v>0</v>
          </cell>
          <cell r="AS41">
            <v>0</v>
          </cell>
          <cell r="BG41">
            <v>0</v>
          </cell>
          <cell r="BH41">
            <v>0</v>
          </cell>
          <cell r="BI41">
            <v>0</v>
          </cell>
          <cell r="BJ41">
            <v>0</v>
          </cell>
        </row>
        <row r="42">
          <cell r="B42">
            <v>44253</v>
          </cell>
          <cell r="D42">
            <v>0</v>
          </cell>
          <cell r="K42">
            <v>0</v>
          </cell>
          <cell r="R42">
            <v>0</v>
          </cell>
          <cell r="AE42">
            <v>0</v>
          </cell>
          <cell r="AL42">
            <v>0</v>
          </cell>
          <cell r="AS42">
            <v>0</v>
          </cell>
          <cell r="BG42">
            <v>0</v>
          </cell>
          <cell r="BH42">
            <v>0</v>
          </cell>
          <cell r="BI42">
            <v>0</v>
          </cell>
          <cell r="BJ42">
            <v>0</v>
          </cell>
        </row>
        <row r="43">
          <cell r="B43">
            <v>44254</v>
          </cell>
          <cell r="D43">
            <v>0</v>
          </cell>
          <cell r="K43">
            <v>0</v>
          </cell>
          <cell r="R43">
            <v>0</v>
          </cell>
          <cell r="AE43">
            <v>0</v>
          </cell>
          <cell r="AL43">
            <v>0</v>
          </cell>
          <cell r="AS43">
            <v>0</v>
          </cell>
          <cell r="BG43">
            <v>0</v>
          </cell>
          <cell r="BH43">
            <v>0</v>
          </cell>
          <cell r="BI43">
            <v>0</v>
          </cell>
          <cell r="BJ43">
            <v>0</v>
          </cell>
        </row>
        <row r="44">
          <cell r="B44">
            <v>44255</v>
          </cell>
          <cell r="D44">
            <v>0</v>
          </cell>
          <cell r="K44">
            <v>0</v>
          </cell>
          <cell r="R44">
            <v>0</v>
          </cell>
          <cell r="AE44">
            <v>0</v>
          </cell>
          <cell r="AL44">
            <v>0</v>
          </cell>
          <cell r="AS44">
            <v>0</v>
          </cell>
          <cell r="BG44">
            <v>0</v>
          </cell>
          <cell r="BH44">
            <v>0</v>
          </cell>
          <cell r="BI44">
            <v>0</v>
          </cell>
          <cell r="BJ44">
            <v>0</v>
          </cell>
        </row>
        <row r="45">
          <cell r="B45">
            <v>44256</v>
          </cell>
          <cell r="D45">
            <v>0</v>
          </cell>
          <cell r="K45">
            <v>0</v>
          </cell>
          <cell r="R45">
            <v>0</v>
          </cell>
          <cell r="AE45">
            <v>0</v>
          </cell>
          <cell r="AL45">
            <v>0</v>
          </cell>
          <cell r="AS45">
            <v>0</v>
          </cell>
          <cell r="BG45">
            <v>0</v>
          </cell>
          <cell r="BH45">
            <v>0</v>
          </cell>
          <cell r="BI45">
            <v>0</v>
          </cell>
          <cell r="BJ45">
            <v>0</v>
          </cell>
        </row>
        <row r="46">
          <cell r="B46">
            <v>44257</v>
          </cell>
          <cell r="D46">
            <v>0</v>
          </cell>
          <cell r="K46">
            <v>0</v>
          </cell>
          <cell r="R46">
            <v>0</v>
          </cell>
          <cell r="AE46">
            <v>0</v>
          </cell>
          <cell r="AL46">
            <v>0</v>
          </cell>
          <cell r="AS46">
            <v>0</v>
          </cell>
          <cell r="BG46">
            <v>0</v>
          </cell>
          <cell r="BH46">
            <v>0</v>
          </cell>
          <cell r="BI46">
            <v>0</v>
          </cell>
          <cell r="BJ46">
            <v>0</v>
          </cell>
        </row>
        <row r="47">
          <cell r="B47">
            <v>44258</v>
          </cell>
          <cell r="D47">
            <v>0</v>
          </cell>
          <cell r="K47">
            <v>0</v>
          </cell>
          <cell r="R47">
            <v>0</v>
          </cell>
          <cell r="AE47">
            <v>0</v>
          </cell>
          <cell r="AL47">
            <v>0</v>
          </cell>
          <cell r="AS47">
            <v>0</v>
          </cell>
          <cell r="BG47">
            <v>0</v>
          </cell>
          <cell r="BH47">
            <v>0</v>
          </cell>
          <cell r="BI47">
            <v>0</v>
          </cell>
          <cell r="BJ47">
            <v>0</v>
          </cell>
        </row>
        <row r="48">
          <cell r="B48">
            <v>44259</v>
          </cell>
          <cell r="D48">
            <v>0</v>
          </cell>
          <cell r="K48">
            <v>0</v>
          </cell>
          <cell r="R48">
            <v>0</v>
          </cell>
          <cell r="AE48">
            <v>0</v>
          </cell>
          <cell r="AL48">
            <v>0</v>
          </cell>
          <cell r="AS48">
            <v>0</v>
          </cell>
          <cell r="BG48">
            <v>0</v>
          </cell>
          <cell r="BH48">
            <v>0</v>
          </cell>
          <cell r="BI48">
            <v>0</v>
          </cell>
          <cell r="BJ48">
            <v>0</v>
          </cell>
        </row>
        <row r="49">
          <cell r="B49">
            <v>44260</v>
          </cell>
          <cell r="D49">
            <v>0</v>
          </cell>
          <cell r="K49">
            <v>0</v>
          </cell>
          <cell r="R49">
            <v>0</v>
          </cell>
          <cell r="AE49">
            <v>0</v>
          </cell>
          <cell r="AL49">
            <v>0</v>
          </cell>
          <cell r="AS49">
            <v>0</v>
          </cell>
          <cell r="BG49">
            <v>0</v>
          </cell>
          <cell r="BH49">
            <v>0</v>
          </cell>
          <cell r="BI49">
            <v>0</v>
          </cell>
          <cell r="BJ49">
            <v>0</v>
          </cell>
        </row>
        <row r="50">
          <cell r="B50">
            <v>44261</v>
          </cell>
          <cell r="D50">
            <v>0</v>
          </cell>
          <cell r="K50">
            <v>0</v>
          </cell>
          <cell r="R50">
            <v>0</v>
          </cell>
          <cell r="AE50">
            <v>0</v>
          </cell>
          <cell r="AL50">
            <v>0</v>
          </cell>
          <cell r="AS50">
            <v>0</v>
          </cell>
          <cell r="BG50">
            <v>0</v>
          </cell>
          <cell r="BH50">
            <v>0</v>
          </cell>
          <cell r="BI50">
            <v>0</v>
          </cell>
          <cell r="BJ50">
            <v>0</v>
          </cell>
        </row>
        <row r="51">
          <cell r="B51">
            <v>44262</v>
          </cell>
          <cell r="D51">
            <v>0</v>
          </cell>
          <cell r="K51">
            <v>0</v>
          </cell>
          <cell r="R51">
            <v>0</v>
          </cell>
          <cell r="AE51">
            <v>0</v>
          </cell>
          <cell r="AL51">
            <v>0</v>
          </cell>
          <cell r="AS51">
            <v>0</v>
          </cell>
          <cell r="BG51">
            <v>0</v>
          </cell>
          <cell r="BH51">
            <v>0</v>
          </cell>
          <cell r="BI51">
            <v>0</v>
          </cell>
          <cell r="BJ51">
            <v>0</v>
          </cell>
        </row>
        <row r="52">
          <cell r="B52">
            <v>44263</v>
          </cell>
          <cell r="D52">
            <v>0</v>
          </cell>
          <cell r="K52">
            <v>0</v>
          </cell>
          <cell r="R52">
            <v>0</v>
          </cell>
          <cell r="AE52">
            <v>0</v>
          </cell>
          <cell r="AL52">
            <v>0</v>
          </cell>
          <cell r="AS52">
            <v>0</v>
          </cell>
          <cell r="BG52">
            <v>0</v>
          </cell>
          <cell r="BH52">
            <v>0</v>
          </cell>
          <cell r="BI52">
            <v>0</v>
          </cell>
          <cell r="BJ52">
            <v>0</v>
          </cell>
        </row>
        <row r="53">
          <cell r="B53">
            <v>44264</v>
          </cell>
          <cell r="D53">
            <v>0</v>
          </cell>
          <cell r="K53">
            <v>0</v>
          </cell>
          <cell r="R53">
            <v>0</v>
          </cell>
          <cell r="AE53">
            <v>0</v>
          </cell>
          <cell r="AL53">
            <v>0</v>
          </cell>
          <cell r="AS53">
            <v>0</v>
          </cell>
          <cell r="BG53">
            <v>0</v>
          </cell>
          <cell r="BH53">
            <v>0</v>
          </cell>
          <cell r="BI53">
            <v>0</v>
          </cell>
          <cell r="BJ53">
            <v>0</v>
          </cell>
        </row>
        <row r="54">
          <cell r="B54">
            <v>44265</v>
          </cell>
          <cell r="D54">
            <v>0</v>
          </cell>
          <cell r="K54">
            <v>0</v>
          </cell>
          <cell r="R54">
            <v>0</v>
          </cell>
          <cell r="AE54">
            <v>0</v>
          </cell>
          <cell r="AL54">
            <v>0</v>
          </cell>
          <cell r="AS54">
            <v>0</v>
          </cell>
          <cell r="BG54">
            <v>0</v>
          </cell>
          <cell r="BH54">
            <v>0</v>
          </cell>
          <cell r="BI54">
            <v>0</v>
          </cell>
          <cell r="BJ54">
            <v>0</v>
          </cell>
        </row>
        <row r="55">
          <cell r="B55">
            <v>44266</v>
          </cell>
          <cell r="D55">
            <v>0</v>
          </cell>
          <cell r="K55">
            <v>0</v>
          </cell>
          <cell r="R55">
            <v>0</v>
          </cell>
          <cell r="AE55">
            <v>0</v>
          </cell>
          <cell r="AL55">
            <v>0</v>
          </cell>
          <cell r="AS55">
            <v>0</v>
          </cell>
          <cell r="BG55">
            <v>0</v>
          </cell>
          <cell r="BH55">
            <v>0</v>
          </cell>
          <cell r="BI55">
            <v>0</v>
          </cell>
          <cell r="BJ55">
            <v>0</v>
          </cell>
        </row>
        <row r="56">
          <cell r="B56">
            <v>44267</v>
          </cell>
          <cell r="D56">
            <v>0</v>
          </cell>
          <cell r="K56">
            <v>0</v>
          </cell>
          <cell r="R56">
            <v>0</v>
          </cell>
          <cell r="AE56">
            <v>0</v>
          </cell>
          <cell r="AL56">
            <v>0</v>
          </cell>
          <cell r="AS56">
            <v>0</v>
          </cell>
          <cell r="BG56">
            <v>0</v>
          </cell>
          <cell r="BH56">
            <v>0</v>
          </cell>
          <cell r="BI56">
            <v>0</v>
          </cell>
          <cell r="BJ56">
            <v>0</v>
          </cell>
        </row>
        <row r="57">
          <cell r="B57">
            <v>44268</v>
          </cell>
          <cell r="D57">
            <v>0</v>
          </cell>
          <cell r="K57">
            <v>0</v>
          </cell>
          <cell r="R57">
            <v>0</v>
          </cell>
          <cell r="AE57">
            <v>0</v>
          </cell>
          <cell r="AL57">
            <v>0</v>
          </cell>
          <cell r="AS57">
            <v>0</v>
          </cell>
          <cell r="BG57">
            <v>0</v>
          </cell>
          <cell r="BH57">
            <v>0</v>
          </cell>
          <cell r="BI57">
            <v>0</v>
          </cell>
          <cell r="BJ57">
            <v>0</v>
          </cell>
        </row>
        <row r="58">
          <cell r="B58">
            <v>44269</v>
          </cell>
          <cell r="D58">
            <v>0</v>
          </cell>
          <cell r="K58">
            <v>0</v>
          </cell>
          <cell r="R58">
            <v>0</v>
          </cell>
          <cell r="AE58">
            <v>0</v>
          </cell>
          <cell r="AL58">
            <v>0</v>
          </cell>
          <cell r="AS58">
            <v>0</v>
          </cell>
          <cell r="BG58">
            <v>0</v>
          </cell>
          <cell r="BH58">
            <v>0</v>
          </cell>
          <cell r="BI58">
            <v>0</v>
          </cell>
          <cell r="BJ58">
            <v>0</v>
          </cell>
        </row>
        <row r="59">
          <cell r="B59">
            <v>44270</v>
          </cell>
          <cell r="D59">
            <v>0</v>
          </cell>
          <cell r="K59">
            <v>0</v>
          </cell>
          <cell r="R59">
            <v>0</v>
          </cell>
          <cell r="AE59">
            <v>0</v>
          </cell>
          <cell r="AL59">
            <v>0</v>
          </cell>
          <cell r="AS59">
            <v>0</v>
          </cell>
          <cell r="BG59">
            <v>0</v>
          </cell>
          <cell r="BH59">
            <v>0</v>
          </cell>
          <cell r="BI59">
            <v>0</v>
          </cell>
          <cell r="BJ59">
            <v>0</v>
          </cell>
        </row>
        <row r="60">
          <cell r="B60">
            <v>44271</v>
          </cell>
          <cell r="D60">
            <v>0</v>
          </cell>
          <cell r="K60">
            <v>0</v>
          </cell>
          <cell r="R60">
            <v>0</v>
          </cell>
          <cell r="AE60">
            <v>0</v>
          </cell>
          <cell r="AL60">
            <v>0</v>
          </cell>
          <cell r="AS60">
            <v>0</v>
          </cell>
          <cell r="BG60">
            <v>0</v>
          </cell>
          <cell r="BH60">
            <v>0</v>
          </cell>
          <cell r="BI60">
            <v>0</v>
          </cell>
          <cell r="BJ60">
            <v>0</v>
          </cell>
        </row>
        <row r="61">
          <cell r="B61">
            <v>44272</v>
          </cell>
          <cell r="D61">
            <v>0</v>
          </cell>
          <cell r="K61">
            <v>0</v>
          </cell>
          <cell r="R61">
            <v>0</v>
          </cell>
          <cell r="AE61">
            <v>0</v>
          </cell>
          <cell r="AL61">
            <v>0</v>
          </cell>
          <cell r="AS61">
            <v>0</v>
          </cell>
          <cell r="BG61">
            <v>0</v>
          </cell>
          <cell r="BH61">
            <v>0</v>
          </cell>
          <cell r="BI61">
            <v>0</v>
          </cell>
          <cell r="BJ61">
            <v>0</v>
          </cell>
        </row>
        <row r="62">
          <cell r="B62">
            <v>44273</v>
          </cell>
          <cell r="D62">
            <v>0</v>
          </cell>
          <cell r="K62">
            <v>0</v>
          </cell>
          <cell r="R62">
            <v>0</v>
          </cell>
          <cell r="AE62">
            <v>0</v>
          </cell>
          <cell r="AL62">
            <v>0</v>
          </cell>
          <cell r="AS62">
            <v>0</v>
          </cell>
          <cell r="BG62">
            <v>0</v>
          </cell>
          <cell r="BH62">
            <v>0</v>
          </cell>
          <cell r="BI62">
            <v>0</v>
          </cell>
          <cell r="BJ62">
            <v>0</v>
          </cell>
        </row>
        <row r="63">
          <cell r="B63">
            <v>44274</v>
          </cell>
          <cell r="D63">
            <v>0</v>
          </cell>
          <cell r="K63">
            <v>0</v>
          </cell>
          <cell r="R63">
            <v>0</v>
          </cell>
          <cell r="AE63">
            <v>0</v>
          </cell>
          <cell r="AL63">
            <v>0</v>
          </cell>
          <cell r="AS63">
            <v>0</v>
          </cell>
          <cell r="BG63">
            <v>0</v>
          </cell>
          <cell r="BH63">
            <v>0</v>
          </cell>
          <cell r="BI63">
            <v>0</v>
          </cell>
          <cell r="BJ63">
            <v>0</v>
          </cell>
        </row>
        <row r="64">
          <cell r="B64">
            <v>44275</v>
          </cell>
          <cell r="D64">
            <v>0</v>
          </cell>
          <cell r="K64">
            <v>0</v>
          </cell>
          <cell r="R64">
            <v>0</v>
          </cell>
          <cell r="AE64">
            <v>0</v>
          </cell>
          <cell r="AL64">
            <v>0</v>
          </cell>
          <cell r="AS64">
            <v>0</v>
          </cell>
          <cell r="BG64">
            <v>0</v>
          </cell>
          <cell r="BH64">
            <v>0</v>
          </cell>
          <cell r="BI64">
            <v>0</v>
          </cell>
          <cell r="BJ64">
            <v>0</v>
          </cell>
        </row>
        <row r="65">
          <cell r="B65">
            <v>44276</v>
          </cell>
          <cell r="D65">
            <v>0</v>
          </cell>
          <cell r="K65">
            <v>0</v>
          </cell>
          <cell r="R65">
            <v>0</v>
          </cell>
          <cell r="AE65">
            <v>0</v>
          </cell>
          <cell r="AL65">
            <v>0</v>
          </cell>
          <cell r="AS65">
            <v>0</v>
          </cell>
          <cell r="BG65">
            <v>0</v>
          </cell>
          <cell r="BH65">
            <v>0</v>
          </cell>
          <cell r="BI65">
            <v>0</v>
          </cell>
          <cell r="BJ65">
            <v>0</v>
          </cell>
        </row>
        <row r="66">
          <cell r="B66">
            <v>44277</v>
          </cell>
          <cell r="D66">
            <v>0</v>
          </cell>
          <cell r="K66">
            <v>0</v>
          </cell>
          <cell r="R66">
            <v>0</v>
          </cell>
          <cell r="AE66">
            <v>0</v>
          </cell>
          <cell r="AL66">
            <v>0</v>
          </cell>
          <cell r="AS66">
            <v>0</v>
          </cell>
          <cell r="BG66">
            <v>0</v>
          </cell>
          <cell r="BH66">
            <v>0</v>
          </cell>
          <cell r="BI66">
            <v>0</v>
          </cell>
          <cell r="BJ66">
            <v>0</v>
          </cell>
        </row>
        <row r="67">
          <cell r="B67">
            <v>44278</v>
          </cell>
          <cell r="D67">
            <v>0</v>
          </cell>
          <cell r="K67">
            <v>0</v>
          </cell>
          <cell r="R67">
            <v>0</v>
          </cell>
          <cell r="AE67">
            <v>0</v>
          </cell>
          <cell r="AL67">
            <v>0</v>
          </cell>
          <cell r="AS67">
            <v>0</v>
          </cell>
          <cell r="BG67">
            <v>0</v>
          </cell>
          <cell r="BH67">
            <v>0</v>
          </cell>
          <cell r="BI67">
            <v>0</v>
          </cell>
          <cell r="BJ67">
            <v>0</v>
          </cell>
        </row>
        <row r="68">
          <cell r="B68">
            <v>44279</v>
          </cell>
          <cell r="D68">
            <v>0</v>
          </cell>
          <cell r="K68">
            <v>0</v>
          </cell>
          <cell r="R68">
            <v>0</v>
          </cell>
          <cell r="AE68">
            <v>0</v>
          </cell>
          <cell r="AL68">
            <v>0</v>
          </cell>
          <cell r="AS68">
            <v>0</v>
          </cell>
          <cell r="BG68">
            <v>0</v>
          </cell>
          <cell r="BH68">
            <v>0</v>
          </cell>
          <cell r="BI68">
            <v>0</v>
          </cell>
          <cell r="BJ68">
            <v>0</v>
          </cell>
        </row>
        <row r="69">
          <cell r="B69">
            <v>44280</v>
          </cell>
          <cell r="D69">
            <v>0</v>
          </cell>
          <cell r="K69">
            <v>0</v>
          </cell>
          <cell r="R69">
            <v>0</v>
          </cell>
          <cell r="AE69">
            <v>0</v>
          </cell>
          <cell r="AL69">
            <v>0</v>
          </cell>
          <cell r="AS69">
            <v>0</v>
          </cell>
          <cell r="BG69">
            <v>0</v>
          </cell>
          <cell r="BH69">
            <v>0</v>
          </cell>
          <cell r="BI69">
            <v>0</v>
          </cell>
          <cell r="BJ69">
            <v>0</v>
          </cell>
        </row>
        <row r="70">
          <cell r="B70">
            <v>44281</v>
          </cell>
          <cell r="D70">
            <v>0</v>
          </cell>
          <cell r="K70">
            <v>0</v>
          </cell>
          <cell r="R70">
            <v>0</v>
          </cell>
          <cell r="AE70">
            <v>0</v>
          </cell>
          <cell r="AL70">
            <v>0</v>
          </cell>
          <cell r="AS70">
            <v>0</v>
          </cell>
          <cell r="BG70">
            <v>0</v>
          </cell>
          <cell r="BH70">
            <v>0</v>
          </cell>
          <cell r="BI70">
            <v>0</v>
          </cell>
          <cell r="BJ70">
            <v>0</v>
          </cell>
        </row>
        <row r="71">
          <cell r="B71">
            <v>44282</v>
          </cell>
          <cell r="D71">
            <v>0</v>
          </cell>
          <cell r="K71">
            <v>0</v>
          </cell>
          <cell r="R71">
            <v>0</v>
          </cell>
          <cell r="AE71">
            <v>0</v>
          </cell>
          <cell r="AL71">
            <v>0</v>
          </cell>
          <cell r="AS71">
            <v>0</v>
          </cell>
          <cell r="BG71">
            <v>0</v>
          </cell>
          <cell r="BH71">
            <v>0</v>
          </cell>
          <cell r="BI71">
            <v>0</v>
          </cell>
          <cell r="BJ71">
            <v>0</v>
          </cell>
        </row>
        <row r="72">
          <cell r="B72">
            <v>44283</v>
          </cell>
          <cell r="D72">
            <v>0</v>
          </cell>
          <cell r="K72">
            <v>0</v>
          </cell>
          <cell r="R72">
            <v>0</v>
          </cell>
          <cell r="AE72">
            <v>0</v>
          </cell>
          <cell r="AL72">
            <v>0</v>
          </cell>
          <cell r="AS72">
            <v>0</v>
          </cell>
          <cell r="BG72">
            <v>0</v>
          </cell>
          <cell r="BH72">
            <v>0</v>
          </cell>
          <cell r="BI72">
            <v>0</v>
          </cell>
          <cell r="BJ72">
            <v>0</v>
          </cell>
        </row>
        <row r="73">
          <cell r="B73">
            <v>44284</v>
          </cell>
          <cell r="D73">
            <v>0</v>
          </cell>
          <cell r="K73">
            <v>0</v>
          </cell>
          <cell r="R73">
            <v>0</v>
          </cell>
          <cell r="AE73">
            <v>0</v>
          </cell>
          <cell r="AL73">
            <v>0</v>
          </cell>
          <cell r="AS73">
            <v>0</v>
          </cell>
          <cell r="BG73">
            <v>0</v>
          </cell>
          <cell r="BH73">
            <v>0</v>
          </cell>
          <cell r="BI73">
            <v>0</v>
          </cell>
          <cell r="BJ73">
            <v>0</v>
          </cell>
        </row>
        <row r="74">
          <cell r="B74">
            <v>44285</v>
          </cell>
          <cell r="D74">
            <v>0</v>
          </cell>
          <cell r="K74">
            <v>0</v>
          </cell>
          <cell r="R74">
            <v>0</v>
          </cell>
          <cell r="AE74">
            <v>0</v>
          </cell>
          <cell r="AL74">
            <v>0</v>
          </cell>
          <cell r="AS74">
            <v>0</v>
          </cell>
          <cell r="BG74">
            <v>0</v>
          </cell>
          <cell r="BH74">
            <v>0</v>
          </cell>
          <cell r="BI74">
            <v>0</v>
          </cell>
          <cell r="BJ74">
            <v>0</v>
          </cell>
        </row>
        <row r="75">
          <cell r="B75">
            <v>44286</v>
          </cell>
          <cell r="D75">
            <v>0</v>
          </cell>
          <cell r="K75">
            <v>0</v>
          </cell>
          <cell r="R75">
            <v>0</v>
          </cell>
          <cell r="AE75">
            <v>0</v>
          </cell>
          <cell r="AL75">
            <v>0</v>
          </cell>
          <cell r="AS75">
            <v>0</v>
          </cell>
          <cell r="BG75">
            <v>0</v>
          </cell>
          <cell r="BH75">
            <v>0</v>
          </cell>
          <cell r="BI75">
            <v>0</v>
          </cell>
          <cell r="BJ75">
            <v>0</v>
          </cell>
        </row>
        <row r="76">
          <cell r="B76">
            <v>44287</v>
          </cell>
          <cell r="D76">
            <v>0</v>
          </cell>
          <cell r="K76">
            <v>0</v>
          </cell>
          <cell r="R76">
            <v>0</v>
          </cell>
          <cell r="AE76">
            <v>0</v>
          </cell>
          <cell r="AL76">
            <v>0</v>
          </cell>
          <cell r="AS76">
            <v>0</v>
          </cell>
          <cell r="BG76">
            <v>0</v>
          </cell>
          <cell r="BH76">
            <v>0</v>
          </cell>
          <cell r="BI76">
            <v>0</v>
          </cell>
          <cell r="BJ76">
            <v>0</v>
          </cell>
        </row>
        <row r="77">
          <cell r="B77">
            <v>44288</v>
          </cell>
          <cell r="D77">
            <v>0</v>
          </cell>
          <cell r="K77">
            <v>0</v>
          </cell>
          <cell r="R77">
            <v>0</v>
          </cell>
          <cell r="AE77">
            <v>0</v>
          </cell>
          <cell r="AL77">
            <v>0</v>
          </cell>
          <cell r="AS77">
            <v>0</v>
          </cell>
          <cell r="BG77">
            <v>0</v>
          </cell>
          <cell r="BH77">
            <v>0</v>
          </cell>
          <cell r="BI77">
            <v>0</v>
          </cell>
          <cell r="BJ77">
            <v>0</v>
          </cell>
        </row>
        <row r="78">
          <cell r="B78">
            <v>44289</v>
          </cell>
          <cell r="D78">
            <v>0</v>
          </cell>
          <cell r="K78">
            <v>0</v>
          </cell>
          <cell r="R78">
            <v>0</v>
          </cell>
          <cell r="AE78">
            <v>0</v>
          </cell>
          <cell r="AL78">
            <v>0</v>
          </cell>
          <cell r="AS78">
            <v>0</v>
          </cell>
          <cell r="BG78">
            <v>0</v>
          </cell>
          <cell r="BH78">
            <v>0</v>
          </cell>
          <cell r="BI78">
            <v>0</v>
          </cell>
          <cell r="BJ78">
            <v>0</v>
          </cell>
        </row>
        <row r="79">
          <cell r="B79">
            <v>44290</v>
          </cell>
          <cell r="D79">
            <v>0</v>
          </cell>
          <cell r="K79">
            <v>0</v>
          </cell>
          <cell r="R79">
            <v>0</v>
          </cell>
          <cell r="AE79">
            <v>0</v>
          </cell>
          <cell r="AL79">
            <v>0</v>
          </cell>
          <cell r="AS79">
            <v>0</v>
          </cell>
          <cell r="BG79">
            <v>0</v>
          </cell>
          <cell r="BH79">
            <v>0</v>
          </cell>
          <cell r="BI79">
            <v>0</v>
          </cell>
          <cell r="BJ79">
            <v>0</v>
          </cell>
        </row>
        <row r="80">
          <cell r="B80">
            <v>44291</v>
          </cell>
          <cell r="D80">
            <v>0</v>
          </cell>
          <cell r="K80">
            <v>0</v>
          </cell>
          <cell r="R80">
            <v>0</v>
          </cell>
          <cell r="AE80">
            <v>0</v>
          </cell>
          <cell r="AL80">
            <v>0</v>
          </cell>
          <cell r="AS80">
            <v>0</v>
          </cell>
          <cell r="BG80">
            <v>0</v>
          </cell>
          <cell r="BH80">
            <v>0</v>
          </cell>
          <cell r="BI80">
            <v>0</v>
          </cell>
          <cell r="BJ80">
            <v>0</v>
          </cell>
        </row>
        <row r="81">
          <cell r="B81">
            <v>44292</v>
          </cell>
          <cell r="D81">
            <v>0</v>
          </cell>
          <cell r="K81">
            <v>0</v>
          </cell>
          <cell r="R81">
            <v>0</v>
          </cell>
          <cell r="AE81">
            <v>0</v>
          </cell>
          <cell r="AL81">
            <v>0</v>
          </cell>
          <cell r="AS81">
            <v>0</v>
          </cell>
          <cell r="BG81">
            <v>0</v>
          </cell>
          <cell r="BH81">
            <v>0</v>
          </cell>
          <cell r="BI81">
            <v>0</v>
          </cell>
          <cell r="BJ81">
            <v>0</v>
          </cell>
        </row>
        <row r="82">
          <cell r="B82">
            <v>44293</v>
          </cell>
          <cell r="D82">
            <v>0</v>
          </cell>
          <cell r="K82">
            <v>0</v>
          </cell>
          <cell r="R82">
            <v>0</v>
          </cell>
          <cell r="AE82">
            <v>0</v>
          </cell>
          <cell r="AL82">
            <v>0</v>
          </cell>
          <cell r="AS82">
            <v>0</v>
          </cell>
          <cell r="BG82">
            <v>0</v>
          </cell>
          <cell r="BH82">
            <v>0</v>
          </cell>
          <cell r="BI82">
            <v>0</v>
          </cell>
          <cell r="BJ82">
            <v>0</v>
          </cell>
        </row>
        <row r="83">
          <cell r="B83">
            <v>44294</v>
          </cell>
          <cell r="D83">
            <v>0</v>
          </cell>
          <cell r="K83">
            <v>0</v>
          </cell>
          <cell r="R83">
            <v>0</v>
          </cell>
          <cell r="AE83">
            <v>0</v>
          </cell>
          <cell r="AL83">
            <v>0</v>
          </cell>
          <cell r="AS83">
            <v>0</v>
          </cell>
          <cell r="BG83">
            <v>0</v>
          </cell>
          <cell r="BH83">
            <v>0</v>
          </cell>
          <cell r="BI83">
            <v>0</v>
          </cell>
          <cell r="BJ83">
            <v>0</v>
          </cell>
        </row>
        <row r="84">
          <cell r="B84">
            <v>44295</v>
          </cell>
          <cell r="D84">
            <v>0</v>
          </cell>
          <cell r="K84">
            <v>0</v>
          </cell>
          <cell r="R84">
            <v>0</v>
          </cell>
          <cell r="AE84">
            <v>0</v>
          </cell>
          <cell r="AL84">
            <v>0</v>
          </cell>
          <cell r="AS84">
            <v>0</v>
          </cell>
          <cell r="BG84">
            <v>0</v>
          </cell>
          <cell r="BH84">
            <v>0</v>
          </cell>
          <cell r="BI84">
            <v>0</v>
          </cell>
          <cell r="BJ84">
            <v>0</v>
          </cell>
        </row>
        <row r="85">
          <cell r="B85">
            <v>44296</v>
          </cell>
          <cell r="D85">
            <v>0</v>
          </cell>
          <cell r="K85">
            <v>0</v>
          </cell>
          <cell r="R85">
            <v>0</v>
          </cell>
          <cell r="AE85">
            <v>0</v>
          </cell>
          <cell r="AL85">
            <v>0</v>
          </cell>
          <cell r="AS85">
            <v>0</v>
          </cell>
          <cell r="BG85">
            <v>0</v>
          </cell>
          <cell r="BH85">
            <v>0</v>
          </cell>
          <cell r="BI85">
            <v>0</v>
          </cell>
          <cell r="BJ85">
            <v>0</v>
          </cell>
        </row>
        <row r="86">
          <cell r="B86">
            <v>44297</v>
          </cell>
          <cell r="D86">
            <v>0</v>
          </cell>
          <cell r="K86">
            <v>0</v>
          </cell>
          <cell r="R86">
            <v>0</v>
          </cell>
          <cell r="AE86">
            <v>0</v>
          </cell>
          <cell r="AL86">
            <v>0</v>
          </cell>
          <cell r="AS86">
            <v>0</v>
          </cell>
          <cell r="BG86">
            <v>0</v>
          </cell>
          <cell r="BH86">
            <v>0</v>
          </cell>
          <cell r="BI86">
            <v>0</v>
          </cell>
          <cell r="BJ86">
            <v>0</v>
          </cell>
        </row>
        <row r="87">
          <cell r="B87">
            <v>44298</v>
          </cell>
          <cell r="D87">
            <v>0</v>
          </cell>
          <cell r="K87">
            <v>0</v>
          </cell>
          <cell r="R87">
            <v>0</v>
          </cell>
          <cell r="AE87">
            <v>0</v>
          </cell>
          <cell r="AL87">
            <v>0</v>
          </cell>
          <cell r="AS87">
            <v>0</v>
          </cell>
          <cell r="BG87">
            <v>0</v>
          </cell>
          <cell r="BH87">
            <v>0</v>
          </cell>
          <cell r="BI87">
            <v>0</v>
          </cell>
          <cell r="BJ87">
            <v>0</v>
          </cell>
        </row>
        <row r="88">
          <cell r="B88">
            <v>44299</v>
          </cell>
          <cell r="D88">
            <v>0</v>
          </cell>
          <cell r="K88">
            <v>0</v>
          </cell>
          <cell r="R88">
            <v>0</v>
          </cell>
          <cell r="AE88">
            <v>0</v>
          </cell>
          <cell r="AL88">
            <v>0</v>
          </cell>
          <cell r="AS88">
            <v>0</v>
          </cell>
          <cell r="BG88">
            <v>0</v>
          </cell>
          <cell r="BH88">
            <v>0</v>
          </cell>
          <cell r="BI88">
            <v>0</v>
          </cell>
          <cell r="BJ88">
            <v>0</v>
          </cell>
        </row>
        <row r="89">
          <cell r="B89">
            <v>44300</v>
          </cell>
          <cell r="D89">
            <v>0</v>
          </cell>
          <cell r="K89">
            <v>0</v>
          </cell>
          <cell r="R89">
            <v>0</v>
          </cell>
          <cell r="AE89">
            <v>0</v>
          </cell>
          <cell r="AL89">
            <v>0</v>
          </cell>
          <cell r="AS89">
            <v>0</v>
          </cell>
          <cell r="BG89">
            <v>0</v>
          </cell>
          <cell r="BH89">
            <v>0</v>
          </cell>
          <cell r="BI89">
            <v>0</v>
          </cell>
          <cell r="BJ89">
            <v>0</v>
          </cell>
        </row>
        <row r="90">
          <cell r="B90">
            <v>44301</v>
          </cell>
          <cell r="D90">
            <v>0</v>
          </cell>
          <cell r="K90">
            <v>0</v>
          </cell>
          <cell r="R90">
            <v>0</v>
          </cell>
          <cell r="AE90">
            <v>0</v>
          </cell>
          <cell r="AL90">
            <v>0</v>
          </cell>
          <cell r="AS90">
            <v>0</v>
          </cell>
          <cell r="BG90">
            <v>0</v>
          </cell>
          <cell r="BH90">
            <v>0</v>
          </cell>
          <cell r="BI90">
            <v>0</v>
          </cell>
          <cell r="BJ90">
            <v>0</v>
          </cell>
        </row>
        <row r="91">
          <cell r="B91">
            <v>44302</v>
          </cell>
          <cell r="D91">
            <v>0</v>
          </cell>
          <cell r="K91">
            <v>0</v>
          </cell>
          <cell r="R91">
            <v>0</v>
          </cell>
          <cell r="AE91">
            <v>0</v>
          </cell>
          <cell r="AL91">
            <v>0</v>
          </cell>
          <cell r="AS91">
            <v>0</v>
          </cell>
          <cell r="BG91">
            <v>0</v>
          </cell>
          <cell r="BH91">
            <v>0</v>
          </cell>
          <cell r="BI91">
            <v>0</v>
          </cell>
          <cell r="BJ91">
            <v>0</v>
          </cell>
        </row>
        <row r="92">
          <cell r="B92">
            <v>44303</v>
          </cell>
          <cell r="D92">
            <v>0</v>
          </cell>
          <cell r="K92">
            <v>0</v>
          </cell>
          <cell r="R92">
            <v>0</v>
          </cell>
          <cell r="AE92">
            <v>0</v>
          </cell>
          <cell r="AL92">
            <v>0</v>
          </cell>
          <cell r="AS92">
            <v>0</v>
          </cell>
          <cell r="BG92">
            <v>0</v>
          </cell>
          <cell r="BH92">
            <v>0</v>
          </cell>
          <cell r="BI92">
            <v>0</v>
          </cell>
          <cell r="BJ92">
            <v>0</v>
          </cell>
        </row>
        <row r="93">
          <cell r="B93">
            <v>44304</v>
          </cell>
          <cell r="D93">
            <v>0</v>
          </cell>
          <cell r="K93">
            <v>0</v>
          </cell>
          <cell r="R93">
            <v>0</v>
          </cell>
          <cell r="AE93">
            <v>0</v>
          </cell>
          <cell r="AL93">
            <v>0</v>
          </cell>
          <cell r="AS93">
            <v>0</v>
          </cell>
          <cell r="BG93">
            <v>0</v>
          </cell>
          <cell r="BH93">
            <v>0</v>
          </cell>
          <cell r="BI93">
            <v>0</v>
          </cell>
          <cell r="BJ93">
            <v>0</v>
          </cell>
        </row>
        <row r="94">
          <cell r="B94">
            <v>44305</v>
          </cell>
          <cell r="D94">
            <v>0</v>
          </cell>
          <cell r="K94">
            <v>0</v>
          </cell>
          <cell r="R94">
            <v>0</v>
          </cell>
          <cell r="AE94">
            <v>0</v>
          </cell>
          <cell r="AL94">
            <v>0</v>
          </cell>
          <cell r="AS94">
            <v>0</v>
          </cell>
          <cell r="BG94">
            <v>0</v>
          </cell>
          <cell r="BH94">
            <v>0</v>
          </cell>
          <cell r="BI94">
            <v>0</v>
          </cell>
          <cell r="BJ94">
            <v>0</v>
          </cell>
        </row>
        <row r="95">
          <cell r="B95">
            <v>44306</v>
          </cell>
          <cell r="D95">
            <v>0</v>
          </cell>
          <cell r="K95">
            <v>0</v>
          </cell>
          <cell r="R95">
            <v>0</v>
          </cell>
          <cell r="AE95">
            <v>0</v>
          </cell>
          <cell r="AL95">
            <v>0</v>
          </cell>
          <cell r="AS95">
            <v>0</v>
          </cell>
          <cell r="BG95">
            <v>0</v>
          </cell>
          <cell r="BH95">
            <v>0</v>
          </cell>
          <cell r="BI95">
            <v>0</v>
          </cell>
          <cell r="BJ95">
            <v>0</v>
          </cell>
        </row>
        <row r="96">
          <cell r="B96">
            <v>44307</v>
          </cell>
          <cell r="D96">
            <v>0</v>
          </cell>
          <cell r="K96">
            <v>0</v>
          </cell>
          <cell r="R96">
            <v>0</v>
          </cell>
          <cell r="AE96">
            <v>0</v>
          </cell>
          <cell r="AL96">
            <v>0</v>
          </cell>
          <cell r="AS96">
            <v>0</v>
          </cell>
          <cell r="BG96">
            <v>0</v>
          </cell>
          <cell r="BH96">
            <v>0</v>
          </cell>
          <cell r="BI96">
            <v>0</v>
          </cell>
          <cell r="BJ96">
            <v>0</v>
          </cell>
        </row>
        <row r="97">
          <cell r="B97">
            <v>44308</v>
          </cell>
          <cell r="D97">
            <v>0</v>
          </cell>
          <cell r="K97">
            <v>0</v>
          </cell>
          <cell r="R97">
            <v>0</v>
          </cell>
          <cell r="AE97">
            <v>0</v>
          </cell>
          <cell r="AL97">
            <v>0</v>
          </cell>
          <cell r="AS97">
            <v>0</v>
          </cell>
          <cell r="BG97">
            <v>0</v>
          </cell>
          <cell r="BH97">
            <v>0</v>
          </cell>
          <cell r="BI97">
            <v>0</v>
          </cell>
          <cell r="BJ97">
            <v>0</v>
          </cell>
        </row>
        <row r="98">
          <cell r="B98">
            <v>44309</v>
          </cell>
          <cell r="D98">
            <v>0</v>
          </cell>
          <cell r="K98">
            <v>0</v>
          </cell>
          <cell r="R98">
            <v>0</v>
          </cell>
          <cell r="AE98">
            <v>0</v>
          </cell>
          <cell r="AL98">
            <v>0</v>
          </cell>
          <cell r="AS98">
            <v>0</v>
          </cell>
          <cell r="BG98">
            <v>0</v>
          </cell>
          <cell r="BH98">
            <v>0</v>
          </cell>
          <cell r="BI98">
            <v>0</v>
          </cell>
          <cell r="BJ98">
            <v>0</v>
          </cell>
        </row>
        <row r="99">
          <cell r="B99">
            <v>44310</v>
          </cell>
          <cell r="D99">
            <v>0</v>
          </cell>
          <cell r="K99">
            <v>0</v>
          </cell>
          <cell r="R99">
            <v>0</v>
          </cell>
          <cell r="AE99">
            <v>0</v>
          </cell>
          <cell r="AL99">
            <v>0</v>
          </cell>
          <cell r="AS99">
            <v>0</v>
          </cell>
          <cell r="BG99">
            <v>0</v>
          </cell>
          <cell r="BH99">
            <v>0</v>
          </cell>
          <cell r="BI99">
            <v>0</v>
          </cell>
          <cell r="BJ99">
            <v>0</v>
          </cell>
        </row>
        <row r="100">
          <cell r="B100">
            <v>44311</v>
          </cell>
          <cell r="D100">
            <v>0</v>
          </cell>
          <cell r="K100">
            <v>0</v>
          </cell>
          <cell r="R100">
            <v>0</v>
          </cell>
          <cell r="AE100">
            <v>0</v>
          </cell>
          <cell r="AL100">
            <v>0</v>
          </cell>
          <cell r="AS100">
            <v>0</v>
          </cell>
          <cell r="BG100">
            <v>0</v>
          </cell>
          <cell r="BH100">
            <v>0</v>
          </cell>
          <cell r="BI100">
            <v>0</v>
          </cell>
          <cell r="BJ100">
            <v>0</v>
          </cell>
        </row>
        <row r="101">
          <cell r="B101">
            <v>44312</v>
          </cell>
          <cell r="D101">
            <v>0</v>
          </cell>
          <cell r="K101">
            <v>0</v>
          </cell>
          <cell r="R101">
            <v>0</v>
          </cell>
          <cell r="AE101">
            <v>0</v>
          </cell>
          <cell r="AL101">
            <v>0</v>
          </cell>
          <cell r="AS101">
            <v>0</v>
          </cell>
          <cell r="BG101">
            <v>0</v>
          </cell>
          <cell r="BH101">
            <v>0</v>
          </cell>
          <cell r="BI101">
            <v>0</v>
          </cell>
          <cell r="BJ101">
            <v>0</v>
          </cell>
        </row>
        <row r="102">
          <cell r="B102">
            <v>44313</v>
          </cell>
          <cell r="D102">
            <v>0</v>
          </cell>
          <cell r="K102">
            <v>0</v>
          </cell>
          <cell r="R102">
            <v>0</v>
          </cell>
          <cell r="AE102">
            <v>0</v>
          </cell>
          <cell r="AL102">
            <v>0</v>
          </cell>
          <cell r="AS102">
            <v>0</v>
          </cell>
          <cell r="BG102">
            <v>0</v>
          </cell>
          <cell r="BH102">
            <v>0</v>
          </cell>
          <cell r="BI102">
            <v>0</v>
          </cell>
          <cell r="BJ102">
            <v>0</v>
          </cell>
        </row>
        <row r="103">
          <cell r="B103">
            <v>44314</v>
          </cell>
          <cell r="D103">
            <v>0</v>
          </cell>
          <cell r="K103">
            <v>0</v>
          </cell>
          <cell r="R103">
            <v>0</v>
          </cell>
          <cell r="AE103">
            <v>0</v>
          </cell>
          <cell r="AL103">
            <v>0</v>
          </cell>
          <cell r="AS103">
            <v>0</v>
          </cell>
          <cell r="BG103">
            <v>0</v>
          </cell>
          <cell r="BH103">
            <v>0</v>
          </cell>
          <cell r="BI103">
            <v>0</v>
          </cell>
          <cell r="BJ103">
            <v>0</v>
          </cell>
        </row>
        <row r="104">
          <cell r="B104">
            <v>44315</v>
          </cell>
          <cell r="D104">
            <v>0</v>
          </cell>
          <cell r="K104">
            <v>0</v>
          </cell>
          <cell r="R104">
            <v>0</v>
          </cell>
          <cell r="AE104">
            <v>0</v>
          </cell>
          <cell r="AL104">
            <v>0</v>
          </cell>
          <cell r="AS104">
            <v>0</v>
          </cell>
          <cell r="BG104">
            <v>0</v>
          </cell>
          <cell r="BH104">
            <v>0</v>
          </cell>
          <cell r="BI104">
            <v>0</v>
          </cell>
          <cell r="BJ104">
            <v>0</v>
          </cell>
        </row>
        <row r="105">
          <cell r="B105">
            <v>44316</v>
          </cell>
          <cell r="D105">
            <v>0</v>
          </cell>
          <cell r="K105">
            <v>0</v>
          </cell>
          <cell r="R105">
            <v>0</v>
          </cell>
          <cell r="AE105">
            <v>0</v>
          </cell>
          <cell r="AL105">
            <v>0</v>
          </cell>
          <cell r="AS105">
            <v>0</v>
          </cell>
          <cell r="BG105">
            <v>0</v>
          </cell>
          <cell r="BH105">
            <v>0</v>
          </cell>
          <cell r="BI105">
            <v>0</v>
          </cell>
          <cell r="BJ105">
            <v>0</v>
          </cell>
        </row>
        <row r="106">
          <cell r="B106">
            <v>44317</v>
          </cell>
          <cell r="D106">
            <v>0</v>
          </cell>
          <cell r="K106">
            <v>0</v>
          </cell>
          <cell r="R106">
            <v>0</v>
          </cell>
          <cell r="AE106">
            <v>0</v>
          </cell>
          <cell r="AL106">
            <v>0</v>
          </cell>
          <cell r="AS106">
            <v>0</v>
          </cell>
          <cell r="BG106">
            <v>0</v>
          </cell>
          <cell r="BH106">
            <v>0</v>
          </cell>
          <cell r="BI106">
            <v>0</v>
          </cell>
          <cell r="BJ106">
            <v>0</v>
          </cell>
        </row>
        <row r="107">
          <cell r="B107">
            <v>44318</v>
          </cell>
          <cell r="D107">
            <v>0</v>
          </cell>
          <cell r="K107">
            <v>0</v>
          </cell>
          <cell r="R107">
            <v>0</v>
          </cell>
          <cell r="AE107">
            <v>0</v>
          </cell>
          <cell r="AL107">
            <v>0</v>
          </cell>
          <cell r="AS107">
            <v>0</v>
          </cell>
          <cell r="BG107">
            <v>0</v>
          </cell>
          <cell r="BH107">
            <v>0</v>
          </cell>
          <cell r="BI107">
            <v>0</v>
          </cell>
          <cell r="BJ107">
            <v>0</v>
          </cell>
        </row>
        <row r="108">
          <cell r="B108">
            <v>44319</v>
          </cell>
          <cell r="D108">
            <v>0</v>
          </cell>
          <cell r="K108">
            <v>0</v>
          </cell>
          <cell r="R108">
            <v>0</v>
          </cell>
          <cell r="AE108">
            <v>0</v>
          </cell>
          <cell r="AL108">
            <v>0</v>
          </cell>
          <cell r="AS108">
            <v>0</v>
          </cell>
          <cell r="BG108">
            <v>0</v>
          </cell>
          <cell r="BH108">
            <v>0</v>
          </cell>
          <cell r="BI108">
            <v>0</v>
          </cell>
          <cell r="BJ108">
            <v>0</v>
          </cell>
        </row>
        <row r="109">
          <cell r="B109">
            <v>44320</v>
          </cell>
          <cell r="D109">
            <v>0</v>
          </cell>
          <cell r="K109">
            <v>0</v>
          </cell>
          <cell r="R109">
            <v>0</v>
          </cell>
          <cell r="AE109">
            <v>0</v>
          </cell>
          <cell r="AL109">
            <v>0</v>
          </cell>
          <cell r="AS109">
            <v>0</v>
          </cell>
          <cell r="BG109">
            <v>0</v>
          </cell>
          <cell r="BH109">
            <v>0</v>
          </cell>
          <cell r="BI109">
            <v>0</v>
          </cell>
          <cell r="BJ109">
            <v>0</v>
          </cell>
        </row>
        <row r="110">
          <cell r="B110">
            <v>44321</v>
          </cell>
          <cell r="D110">
            <v>0</v>
          </cell>
          <cell r="K110">
            <v>0</v>
          </cell>
          <cell r="R110">
            <v>0</v>
          </cell>
          <cell r="AE110">
            <v>0</v>
          </cell>
          <cell r="AL110">
            <v>0</v>
          </cell>
          <cell r="AS110">
            <v>0</v>
          </cell>
          <cell r="BG110">
            <v>0</v>
          </cell>
          <cell r="BH110">
            <v>0</v>
          </cell>
          <cell r="BI110">
            <v>0</v>
          </cell>
          <cell r="BJ110">
            <v>0</v>
          </cell>
        </row>
        <row r="111">
          <cell r="B111">
            <v>44322</v>
          </cell>
          <cell r="D111">
            <v>0</v>
          </cell>
          <cell r="K111">
            <v>0</v>
          </cell>
          <cell r="R111">
            <v>0</v>
          </cell>
          <cell r="AE111">
            <v>0</v>
          </cell>
          <cell r="AL111">
            <v>0</v>
          </cell>
          <cell r="AS111">
            <v>0</v>
          </cell>
          <cell r="BG111">
            <v>0</v>
          </cell>
          <cell r="BH111">
            <v>0</v>
          </cell>
          <cell r="BI111">
            <v>0</v>
          </cell>
          <cell r="BJ111">
            <v>0</v>
          </cell>
        </row>
        <row r="112">
          <cell r="B112">
            <v>44323</v>
          </cell>
          <cell r="D112">
            <v>0</v>
          </cell>
          <cell r="K112">
            <v>0</v>
          </cell>
          <cell r="R112">
            <v>0</v>
          </cell>
          <cell r="AE112">
            <v>0</v>
          </cell>
          <cell r="AL112">
            <v>0</v>
          </cell>
          <cell r="AS112">
            <v>0</v>
          </cell>
          <cell r="BG112">
            <v>0</v>
          </cell>
          <cell r="BH112">
            <v>0</v>
          </cell>
          <cell r="BI112">
            <v>0</v>
          </cell>
          <cell r="BJ112">
            <v>0</v>
          </cell>
        </row>
        <row r="113">
          <cell r="B113">
            <v>44324</v>
          </cell>
          <cell r="D113">
            <v>0</v>
          </cell>
          <cell r="K113">
            <v>0</v>
          </cell>
          <cell r="R113">
            <v>0</v>
          </cell>
          <cell r="AE113">
            <v>0</v>
          </cell>
          <cell r="AL113">
            <v>0</v>
          </cell>
          <cell r="AS113">
            <v>0</v>
          </cell>
          <cell r="BG113">
            <v>0</v>
          </cell>
          <cell r="BH113">
            <v>0</v>
          </cell>
          <cell r="BI113">
            <v>0</v>
          </cell>
          <cell r="BJ113">
            <v>0</v>
          </cell>
        </row>
        <row r="114">
          <cell r="B114">
            <v>44325</v>
          </cell>
          <cell r="D114">
            <v>0</v>
          </cell>
          <cell r="K114">
            <v>0</v>
          </cell>
          <cell r="R114">
            <v>0</v>
          </cell>
          <cell r="AE114">
            <v>0</v>
          </cell>
          <cell r="AL114">
            <v>0</v>
          </cell>
          <cell r="AS114">
            <v>0</v>
          </cell>
          <cell r="BG114">
            <v>0</v>
          </cell>
          <cell r="BH114">
            <v>0</v>
          </cell>
          <cell r="BI114">
            <v>0</v>
          </cell>
          <cell r="BJ114">
            <v>0</v>
          </cell>
        </row>
        <row r="115">
          <cell r="B115">
            <v>44326</v>
          </cell>
          <cell r="D115">
            <v>0</v>
          </cell>
          <cell r="K115">
            <v>0</v>
          </cell>
          <cell r="R115">
            <v>0</v>
          </cell>
          <cell r="AE115">
            <v>0</v>
          </cell>
          <cell r="AL115">
            <v>0</v>
          </cell>
          <cell r="AS115">
            <v>0</v>
          </cell>
          <cell r="BG115">
            <v>0</v>
          </cell>
          <cell r="BH115">
            <v>0</v>
          </cell>
          <cell r="BI115">
            <v>0</v>
          </cell>
          <cell r="BJ115">
            <v>0</v>
          </cell>
        </row>
        <row r="116">
          <cell r="B116">
            <v>44327</v>
          </cell>
          <cell r="D116">
            <v>0</v>
          </cell>
          <cell r="K116">
            <v>0</v>
          </cell>
          <cell r="R116">
            <v>0</v>
          </cell>
          <cell r="AE116">
            <v>0</v>
          </cell>
          <cell r="AL116">
            <v>0</v>
          </cell>
          <cell r="AS116">
            <v>0</v>
          </cell>
          <cell r="BG116">
            <v>0</v>
          </cell>
          <cell r="BH116">
            <v>0</v>
          </cell>
          <cell r="BI116">
            <v>0</v>
          </cell>
          <cell r="BJ116">
            <v>0</v>
          </cell>
        </row>
        <row r="117">
          <cell r="B117">
            <v>44328</v>
          </cell>
          <cell r="D117">
            <v>0</v>
          </cell>
          <cell r="K117">
            <v>0</v>
          </cell>
          <cell r="R117">
            <v>0</v>
          </cell>
          <cell r="AE117">
            <v>0</v>
          </cell>
          <cell r="AL117">
            <v>0</v>
          </cell>
          <cell r="AS117">
            <v>0</v>
          </cell>
          <cell r="BG117">
            <v>0</v>
          </cell>
          <cell r="BH117">
            <v>0</v>
          </cell>
          <cell r="BI117">
            <v>0</v>
          </cell>
          <cell r="BJ117">
            <v>0</v>
          </cell>
        </row>
        <row r="118">
          <cell r="B118">
            <v>44329</v>
          </cell>
          <cell r="D118">
            <v>0</v>
          </cell>
          <cell r="K118">
            <v>0</v>
          </cell>
          <cell r="R118">
            <v>0</v>
          </cell>
          <cell r="AE118">
            <v>0</v>
          </cell>
          <cell r="AL118">
            <v>0</v>
          </cell>
          <cell r="AS118">
            <v>0</v>
          </cell>
          <cell r="BG118">
            <v>0</v>
          </cell>
          <cell r="BH118">
            <v>0</v>
          </cell>
          <cell r="BI118">
            <v>0</v>
          </cell>
          <cell r="BJ118">
            <v>0</v>
          </cell>
        </row>
        <row r="119">
          <cell r="B119">
            <v>44330</v>
          </cell>
          <cell r="D119">
            <v>0</v>
          </cell>
          <cell r="K119">
            <v>0</v>
          </cell>
          <cell r="R119">
            <v>0</v>
          </cell>
          <cell r="AE119">
            <v>0</v>
          </cell>
          <cell r="AL119">
            <v>0</v>
          </cell>
          <cell r="AS119">
            <v>0</v>
          </cell>
          <cell r="BG119">
            <v>0</v>
          </cell>
          <cell r="BH119">
            <v>0</v>
          </cell>
          <cell r="BI119">
            <v>0</v>
          </cell>
          <cell r="BJ119">
            <v>0</v>
          </cell>
        </row>
        <row r="120">
          <cell r="B120">
            <v>44331</v>
          </cell>
          <cell r="D120">
            <v>0</v>
          </cell>
          <cell r="K120">
            <v>0</v>
          </cell>
          <cell r="R120">
            <v>0</v>
          </cell>
          <cell r="AE120">
            <v>0</v>
          </cell>
          <cell r="AL120">
            <v>0</v>
          </cell>
          <cell r="AS120">
            <v>0</v>
          </cell>
          <cell r="BG120">
            <v>0</v>
          </cell>
          <cell r="BH120">
            <v>0</v>
          </cell>
          <cell r="BI120">
            <v>0</v>
          </cell>
          <cell r="BJ120">
            <v>0</v>
          </cell>
        </row>
        <row r="121">
          <cell r="B121">
            <v>44332</v>
          </cell>
          <cell r="D121">
            <v>0</v>
          </cell>
          <cell r="K121">
            <v>0</v>
          </cell>
          <cell r="R121">
            <v>0</v>
          </cell>
          <cell r="AE121">
            <v>0</v>
          </cell>
          <cell r="AL121">
            <v>0</v>
          </cell>
          <cell r="AS121">
            <v>0</v>
          </cell>
          <cell r="BG121">
            <v>0</v>
          </cell>
          <cell r="BH121">
            <v>0</v>
          </cell>
          <cell r="BI121">
            <v>0</v>
          </cell>
          <cell r="BJ121">
            <v>0</v>
          </cell>
        </row>
        <row r="122">
          <cell r="B122">
            <v>44333</v>
          </cell>
          <cell r="D122">
            <v>0</v>
          </cell>
          <cell r="K122">
            <v>0</v>
          </cell>
          <cell r="R122">
            <v>0</v>
          </cell>
          <cell r="AE122">
            <v>0</v>
          </cell>
          <cell r="AL122">
            <v>0</v>
          </cell>
          <cell r="AS122">
            <v>0</v>
          </cell>
          <cell r="BG122">
            <v>0</v>
          </cell>
          <cell r="BH122">
            <v>0</v>
          </cell>
          <cell r="BI122">
            <v>0</v>
          </cell>
          <cell r="BJ122">
            <v>0</v>
          </cell>
        </row>
        <row r="123">
          <cell r="B123">
            <v>44334</v>
          </cell>
          <cell r="D123">
            <v>0</v>
          </cell>
          <cell r="K123">
            <v>0</v>
          </cell>
          <cell r="R123">
            <v>0</v>
          </cell>
          <cell r="AE123">
            <v>0</v>
          </cell>
          <cell r="AL123">
            <v>0</v>
          </cell>
          <cell r="AS123">
            <v>0</v>
          </cell>
          <cell r="BG123">
            <v>0</v>
          </cell>
          <cell r="BH123">
            <v>0</v>
          </cell>
          <cell r="BI123">
            <v>0</v>
          </cell>
          <cell r="BJ123">
            <v>0</v>
          </cell>
        </row>
        <row r="124">
          <cell r="B124">
            <v>44335</v>
          </cell>
          <cell r="D124">
            <v>0</v>
          </cell>
          <cell r="K124">
            <v>0</v>
          </cell>
          <cell r="R124">
            <v>0</v>
          </cell>
          <cell r="AE124">
            <v>0</v>
          </cell>
          <cell r="AL124">
            <v>0</v>
          </cell>
          <cell r="AS124">
            <v>0</v>
          </cell>
          <cell r="BG124">
            <v>0</v>
          </cell>
          <cell r="BH124">
            <v>0</v>
          </cell>
          <cell r="BI124">
            <v>0</v>
          </cell>
          <cell r="BJ124">
            <v>0</v>
          </cell>
        </row>
        <row r="125">
          <cell r="B125">
            <v>44336</v>
          </cell>
          <cell r="D125">
            <v>0</v>
          </cell>
          <cell r="K125">
            <v>0</v>
          </cell>
          <cell r="R125">
            <v>0</v>
          </cell>
          <cell r="AE125">
            <v>0</v>
          </cell>
          <cell r="AL125">
            <v>0</v>
          </cell>
          <cell r="AS125">
            <v>0</v>
          </cell>
          <cell r="BG125">
            <v>0</v>
          </cell>
          <cell r="BH125">
            <v>0</v>
          </cell>
          <cell r="BI125">
            <v>0</v>
          </cell>
          <cell r="BJ125">
            <v>0</v>
          </cell>
        </row>
        <row r="126">
          <cell r="B126">
            <v>44337</v>
          </cell>
          <cell r="D126">
            <v>0</v>
          </cell>
          <cell r="K126">
            <v>0</v>
          </cell>
          <cell r="R126">
            <v>0</v>
          </cell>
          <cell r="AE126">
            <v>0</v>
          </cell>
          <cell r="AL126">
            <v>0</v>
          </cell>
          <cell r="AS126">
            <v>0</v>
          </cell>
          <cell r="BG126">
            <v>0</v>
          </cell>
          <cell r="BH126">
            <v>0</v>
          </cell>
          <cell r="BI126">
            <v>0</v>
          </cell>
          <cell r="BJ126">
            <v>0</v>
          </cell>
        </row>
        <row r="127">
          <cell r="B127">
            <v>44338</v>
          </cell>
          <cell r="D127">
            <v>0</v>
          </cell>
          <cell r="K127">
            <v>0</v>
          </cell>
          <cell r="R127">
            <v>0</v>
          </cell>
          <cell r="AE127">
            <v>0</v>
          </cell>
          <cell r="AL127">
            <v>0</v>
          </cell>
          <cell r="AS127">
            <v>0</v>
          </cell>
          <cell r="BG127">
            <v>0</v>
          </cell>
          <cell r="BH127">
            <v>0</v>
          </cell>
          <cell r="BI127">
            <v>0</v>
          </cell>
          <cell r="BJ127">
            <v>0</v>
          </cell>
        </row>
        <row r="128">
          <cell r="B128">
            <v>44339</v>
          </cell>
          <cell r="D128">
            <v>0</v>
          </cell>
          <cell r="K128">
            <v>0</v>
          </cell>
          <cell r="R128">
            <v>0</v>
          </cell>
          <cell r="AE128">
            <v>0</v>
          </cell>
          <cell r="AL128">
            <v>0</v>
          </cell>
          <cell r="AS128">
            <v>0</v>
          </cell>
          <cell r="BG128">
            <v>0</v>
          </cell>
          <cell r="BH128">
            <v>0</v>
          </cell>
          <cell r="BI128">
            <v>0</v>
          </cell>
          <cell r="BJ128">
            <v>0</v>
          </cell>
        </row>
        <row r="129">
          <cell r="B129">
            <v>44340</v>
          </cell>
          <cell r="D129">
            <v>0</v>
          </cell>
          <cell r="K129">
            <v>0</v>
          </cell>
          <cell r="R129">
            <v>0</v>
          </cell>
          <cell r="AE129">
            <v>0</v>
          </cell>
          <cell r="AL129">
            <v>0</v>
          </cell>
          <cell r="AS129">
            <v>0</v>
          </cell>
          <cell r="BG129">
            <v>0</v>
          </cell>
          <cell r="BH129">
            <v>0</v>
          </cell>
          <cell r="BI129">
            <v>0</v>
          </cell>
          <cell r="BJ129">
            <v>0</v>
          </cell>
        </row>
        <row r="130">
          <cell r="B130">
            <v>44341</v>
          </cell>
          <cell r="D130">
            <v>0</v>
          </cell>
          <cell r="K130">
            <v>0</v>
          </cell>
          <cell r="R130">
            <v>0</v>
          </cell>
          <cell r="AE130">
            <v>0</v>
          </cell>
          <cell r="AL130">
            <v>0</v>
          </cell>
          <cell r="AS130">
            <v>0</v>
          </cell>
          <cell r="BG130">
            <v>0</v>
          </cell>
          <cell r="BH130">
            <v>0</v>
          </cell>
          <cell r="BI130">
            <v>0</v>
          </cell>
          <cell r="BJ130">
            <v>0</v>
          </cell>
        </row>
        <row r="131">
          <cell r="B131">
            <v>44342</v>
          </cell>
          <cell r="D131">
            <v>0</v>
          </cell>
          <cell r="K131">
            <v>0</v>
          </cell>
          <cell r="R131">
            <v>0</v>
          </cell>
          <cell r="AE131">
            <v>0</v>
          </cell>
          <cell r="AL131">
            <v>0</v>
          </cell>
          <cell r="AS131">
            <v>0</v>
          </cell>
          <cell r="BG131">
            <v>0</v>
          </cell>
          <cell r="BH131">
            <v>0</v>
          </cell>
          <cell r="BI131">
            <v>0</v>
          </cell>
          <cell r="BJ131">
            <v>0</v>
          </cell>
        </row>
        <row r="132">
          <cell r="B132">
            <v>44343</v>
          </cell>
          <cell r="D132">
            <v>0</v>
          </cell>
          <cell r="K132">
            <v>0</v>
          </cell>
          <cell r="R132">
            <v>0</v>
          </cell>
          <cell r="AE132">
            <v>0</v>
          </cell>
          <cell r="AL132">
            <v>0</v>
          </cell>
          <cell r="AS132">
            <v>0</v>
          </cell>
          <cell r="BG132">
            <v>0</v>
          </cell>
          <cell r="BH132">
            <v>0</v>
          </cell>
          <cell r="BI132">
            <v>0</v>
          </cell>
          <cell r="BJ132">
            <v>0</v>
          </cell>
        </row>
        <row r="133">
          <cell r="B133">
            <v>44344</v>
          </cell>
          <cell r="D133">
            <v>0</v>
          </cell>
          <cell r="K133">
            <v>0</v>
          </cell>
          <cell r="R133">
            <v>0</v>
          </cell>
          <cell r="AE133">
            <v>0</v>
          </cell>
          <cell r="AL133">
            <v>0</v>
          </cell>
          <cell r="AS133">
            <v>0</v>
          </cell>
          <cell r="BG133">
            <v>0</v>
          </cell>
          <cell r="BH133">
            <v>0</v>
          </cell>
          <cell r="BI133">
            <v>0</v>
          </cell>
          <cell r="BJ133">
            <v>0</v>
          </cell>
        </row>
        <row r="134">
          <cell r="B134">
            <v>44345</v>
          </cell>
          <cell r="D134">
            <v>0</v>
          </cell>
          <cell r="K134">
            <v>0</v>
          </cell>
          <cell r="R134">
            <v>0</v>
          </cell>
          <cell r="AE134">
            <v>0</v>
          </cell>
          <cell r="AL134">
            <v>0</v>
          </cell>
          <cell r="AS134">
            <v>0</v>
          </cell>
          <cell r="BG134">
            <v>0</v>
          </cell>
          <cell r="BH134">
            <v>0</v>
          </cell>
          <cell r="BI134">
            <v>0</v>
          </cell>
          <cell r="BJ134">
            <v>0</v>
          </cell>
        </row>
        <row r="135">
          <cell r="B135">
            <v>44346</v>
          </cell>
          <cell r="D135">
            <v>0</v>
          </cell>
          <cell r="K135">
            <v>0</v>
          </cell>
          <cell r="R135">
            <v>0</v>
          </cell>
          <cell r="AE135">
            <v>0</v>
          </cell>
          <cell r="AL135">
            <v>0</v>
          </cell>
          <cell r="AS135">
            <v>0</v>
          </cell>
          <cell r="BG135">
            <v>0</v>
          </cell>
          <cell r="BH135">
            <v>0</v>
          </cell>
          <cell r="BI135">
            <v>0</v>
          </cell>
          <cell r="BJ135">
            <v>0</v>
          </cell>
        </row>
        <row r="136">
          <cell r="B136">
            <v>44347</v>
          </cell>
          <cell r="D136">
            <v>0</v>
          </cell>
          <cell r="K136">
            <v>0</v>
          </cell>
          <cell r="R136">
            <v>0</v>
          </cell>
          <cell r="AE136">
            <v>0</v>
          </cell>
          <cell r="AL136">
            <v>0</v>
          </cell>
          <cell r="AS136">
            <v>0</v>
          </cell>
          <cell r="BG136">
            <v>0</v>
          </cell>
          <cell r="BH136">
            <v>0</v>
          </cell>
          <cell r="BI136">
            <v>0</v>
          </cell>
          <cell r="BJ136">
            <v>0</v>
          </cell>
        </row>
        <row r="137">
          <cell r="B137">
            <v>44348</v>
          </cell>
          <cell r="D137">
            <v>0</v>
          </cell>
          <cell r="K137">
            <v>0</v>
          </cell>
          <cell r="R137">
            <v>0</v>
          </cell>
          <cell r="AE137">
            <v>0</v>
          </cell>
          <cell r="AL137">
            <v>0</v>
          </cell>
          <cell r="AS137">
            <v>0</v>
          </cell>
          <cell r="BG137">
            <v>0</v>
          </cell>
          <cell r="BH137">
            <v>0</v>
          </cell>
          <cell r="BI137">
            <v>0</v>
          </cell>
          <cell r="BJ137">
            <v>0</v>
          </cell>
        </row>
        <row r="138">
          <cell r="B138">
            <v>44349</v>
          </cell>
          <cell r="D138">
            <v>0</v>
          </cell>
          <cell r="K138">
            <v>0</v>
          </cell>
          <cell r="R138">
            <v>0</v>
          </cell>
          <cell r="AE138">
            <v>0</v>
          </cell>
          <cell r="AL138">
            <v>0</v>
          </cell>
          <cell r="AS138">
            <v>0</v>
          </cell>
          <cell r="BG138">
            <v>0</v>
          </cell>
          <cell r="BH138">
            <v>0</v>
          </cell>
          <cell r="BI138">
            <v>0</v>
          </cell>
          <cell r="BJ138">
            <v>0</v>
          </cell>
        </row>
        <row r="139">
          <cell r="B139">
            <v>44350</v>
          </cell>
          <cell r="D139">
            <v>0</v>
          </cell>
          <cell r="K139">
            <v>0</v>
          </cell>
          <cell r="R139">
            <v>0</v>
          </cell>
          <cell r="AE139">
            <v>0</v>
          </cell>
          <cell r="AL139">
            <v>0</v>
          </cell>
          <cell r="AS139">
            <v>0</v>
          </cell>
          <cell r="BG139">
            <v>0</v>
          </cell>
          <cell r="BH139">
            <v>0</v>
          </cell>
          <cell r="BI139">
            <v>0</v>
          </cell>
          <cell r="BJ139">
            <v>0</v>
          </cell>
        </row>
        <row r="140">
          <cell r="B140">
            <v>44351</v>
          </cell>
          <cell r="D140">
            <v>0</v>
          </cell>
          <cell r="K140">
            <v>0</v>
          </cell>
          <cell r="R140">
            <v>0</v>
          </cell>
          <cell r="AE140">
            <v>0</v>
          </cell>
          <cell r="AL140">
            <v>0</v>
          </cell>
          <cell r="AS140">
            <v>0</v>
          </cell>
          <cell r="BG140">
            <v>0</v>
          </cell>
          <cell r="BH140">
            <v>0</v>
          </cell>
          <cell r="BI140">
            <v>0</v>
          </cell>
          <cell r="BJ140">
            <v>0</v>
          </cell>
        </row>
        <row r="141">
          <cell r="B141">
            <v>44352</v>
          </cell>
          <cell r="D141">
            <v>0</v>
          </cell>
          <cell r="K141">
            <v>0</v>
          </cell>
          <cell r="R141">
            <v>0</v>
          </cell>
          <cell r="AE141">
            <v>0</v>
          </cell>
          <cell r="AL141">
            <v>0</v>
          </cell>
          <cell r="AS141">
            <v>0</v>
          </cell>
          <cell r="BG141">
            <v>0</v>
          </cell>
          <cell r="BH141">
            <v>0</v>
          </cell>
          <cell r="BI141">
            <v>0</v>
          </cell>
          <cell r="BJ141">
            <v>0</v>
          </cell>
        </row>
        <row r="142">
          <cell r="B142">
            <v>44353</v>
          </cell>
          <cell r="D142">
            <v>0</v>
          </cell>
          <cell r="K142">
            <v>0</v>
          </cell>
          <cell r="R142">
            <v>0</v>
          </cell>
          <cell r="AE142">
            <v>0</v>
          </cell>
          <cell r="AL142">
            <v>0</v>
          </cell>
          <cell r="AS142">
            <v>0</v>
          </cell>
          <cell r="BG142">
            <v>0</v>
          </cell>
          <cell r="BH142">
            <v>0</v>
          </cell>
          <cell r="BI142">
            <v>0</v>
          </cell>
          <cell r="BJ142">
            <v>0</v>
          </cell>
        </row>
        <row r="143">
          <cell r="B143">
            <v>44354</v>
          </cell>
          <cell r="D143">
            <v>0</v>
          </cell>
          <cell r="K143">
            <v>0</v>
          </cell>
          <cell r="R143">
            <v>0</v>
          </cell>
          <cell r="AE143">
            <v>0</v>
          </cell>
          <cell r="AL143">
            <v>0</v>
          </cell>
          <cell r="AS143">
            <v>0</v>
          </cell>
          <cell r="BG143">
            <v>0</v>
          </cell>
          <cell r="BH143">
            <v>0</v>
          </cell>
          <cell r="BI143">
            <v>0</v>
          </cell>
          <cell r="BJ143">
            <v>0</v>
          </cell>
        </row>
        <row r="144">
          <cell r="B144">
            <v>44355</v>
          </cell>
          <cell r="D144">
            <v>0</v>
          </cell>
          <cell r="K144">
            <v>0</v>
          </cell>
          <cell r="R144">
            <v>0</v>
          </cell>
          <cell r="AE144">
            <v>0</v>
          </cell>
          <cell r="AL144">
            <v>0</v>
          </cell>
          <cell r="AS144">
            <v>0</v>
          </cell>
          <cell r="BG144">
            <v>0</v>
          </cell>
          <cell r="BH144">
            <v>0</v>
          </cell>
          <cell r="BI144">
            <v>0</v>
          </cell>
          <cell r="BJ144">
            <v>0</v>
          </cell>
        </row>
        <row r="145">
          <cell r="B145">
            <v>44356</v>
          </cell>
          <cell r="D145">
            <v>0</v>
          </cell>
          <cell r="K145">
            <v>0</v>
          </cell>
          <cell r="R145">
            <v>0</v>
          </cell>
          <cell r="AE145">
            <v>0</v>
          </cell>
          <cell r="AL145">
            <v>0</v>
          </cell>
          <cell r="AS145">
            <v>0</v>
          </cell>
          <cell r="BG145">
            <v>0</v>
          </cell>
          <cell r="BH145">
            <v>0</v>
          </cell>
          <cell r="BI145">
            <v>0</v>
          </cell>
          <cell r="BJ145">
            <v>0</v>
          </cell>
        </row>
        <row r="146">
          <cell r="B146">
            <v>44357</v>
          </cell>
          <cell r="D146">
            <v>0</v>
          </cell>
          <cell r="K146">
            <v>0</v>
          </cell>
          <cell r="R146">
            <v>0</v>
          </cell>
          <cell r="AE146">
            <v>0</v>
          </cell>
          <cell r="AL146">
            <v>0</v>
          </cell>
          <cell r="AS146">
            <v>0</v>
          </cell>
          <cell r="BG146">
            <v>0</v>
          </cell>
          <cell r="BH146">
            <v>0</v>
          </cell>
          <cell r="BI146">
            <v>0</v>
          </cell>
          <cell r="BJ146">
            <v>0</v>
          </cell>
        </row>
        <row r="147">
          <cell r="B147">
            <v>44358</v>
          </cell>
          <cell r="D147">
            <v>0</v>
          </cell>
          <cell r="K147">
            <v>0</v>
          </cell>
          <cell r="R147">
            <v>0</v>
          </cell>
          <cell r="AE147">
            <v>0</v>
          </cell>
          <cell r="AL147">
            <v>0</v>
          </cell>
          <cell r="AS147">
            <v>0</v>
          </cell>
          <cell r="BG147">
            <v>0</v>
          </cell>
          <cell r="BH147">
            <v>0</v>
          </cell>
          <cell r="BI147">
            <v>0</v>
          </cell>
          <cell r="BJ147">
            <v>0</v>
          </cell>
        </row>
        <row r="148">
          <cell r="B148">
            <v>44359</v>
          </cell>
          <cell r="D148">
            <v>0</v>
          </cell>
          <cell r="K148">
            <v>0</v>
          </cell>
          <cell r="R148">
            <v>0</v>
          </cell>
          <cell r="AE148">
            <v>0</v>
          </cell>
          <cell r="AL148">
            <v>0</v>
          </cell>
          <cell r="AS148">
            <v>0</v>
          </cell>
          <cell r="BG148">
            <v>0</v>
          </cell>
          <cell r="BH148">
            <v>0</v>
          </cell>
          <cell r="BI148">
            <v>0</v>
          </cell>
          <cell r="BJ148">
            <v>0</v>
          </cell>
        </row>
        <row r="149">
          <cell r="B149">
            <v>44360</v>
          </cell>
          <cell r="D149">
            <v>0</v>
          </cell>
          <cell r="K149">
            <v>0</v>
          </cell>
          <cell r="R149">
            <v>0</v>
          </cell>
          <cell r="AE149">
            <v>0</v>
          </cell>
          <cell r="AL149">
            <v>0</v>
          </cell>
          <cell r="AS149">
            <v>0</v>
          </cell>
          <cell r="BG149">
            <v>0</v>
          </cell>
          <cell r="BH149">
            <v>0</v>
          </cell>
          <cell r="BI149">
            <v>0</v>
          </cell>
          <cell r="BJ149">
            <v>0</v>
          </cell>
        </row>
        <row r="150">
          <cell r="B150">
            <v>44361</v>
          </cell>
          <cell r="D150">
            <v>0</v>
          </cell>
          <cell r="K150">
            <v>0</v>
          </cell>
          <cell r="R150">
            <v>0</v>
          </cell>
          <cell r="AE150">
            <v>0</v>
          </cell>
          <cell r="AL150">
            <v>0</v>
          </cell>
          <cell r="AS150">
            <v>0</v>
          </cell>
          <cell r="BG150">
            <v>0</v>
          </cell>
          <cell r="BH150">
            <v>0</v>
          </cell>
          <cell r="BI150">
            <v>0</v>
          </cell>
          <cell r="BJ150">
            <v>0</v>
          </cell>
        </row>
        <row r="151">
          <cell r="B151">
            <v>44362</v>
          </cell>
          <cell r="D151">
            <v>0</v>
          </cell>
          <cell r="K151">
            <v>0</v>
          </cell>
          <cell r="R151">
            <v>0</v>
          </cell>
          <cell r="AE151">
            <v>0</v>
          </cell>
          <cell r="AL151">
            <v>0</v>
          </cell>
          <cell r="AS151">
            <v>0</v>
          </cell>
          <cell r="BG151">
            <v>0</v>
          </cell>
          <cell r="BH151">
            <v>0</v>
          </cell>
          <cell r="BI151">
            <v>0</v>
          </cell>
          <cell r="BJ151">
            <v>0</v>
          </cell>
        </row>
        <row r="152">
          <cell r="B152">
            <v>44363</v>
          </cell>
          <cell r="D152">
            <v>0</v>
          </cell>
          <cell r="K152">
            <v>0</v>
          </cell>
          <cell r="R152">
            <v>0</v>
          </cell>
          <cell r="AE152">
            <v>0</v>
          </cell>
          <cell r="AL152">
            <v>0</v>
          </cell>
          <cell r="AS152">
            <v>0</v>
          </cell>
          <cell r="BG152">
            <v>0</v>
          </cell>
          <cell r="BH152">
            <v>0</v>
          </cell>
          <cell r="BI152">
            <v>0</v>
          </cell>
          <cell r="BJ152">
            <v>0</v>
          </cell>
        </row>
        <row r="153">
          <cell r="B153">
            <v>44364</v>
          </cell>
          <cell r="D153">
            <v>0</v>
          </cell>
          <cell r="K153">
            <v>0</v>
          </cell>
          <cell r="R153">
            <v>0</v>
          </cell>
          <cell r="AE153">
            <v>0</v>
          </cell>
          <cell r="AL153">
            <v>0</v>
          </cell>
          <cell r="AS153">
            <v>0</v>
          </cell>
          <cell r="BG153">
            <v>0</v>
          </cell>
          <cell r="BH153">
            <v>0</v>
          </cell>
          <cell r="BI153">
            <v>0</v>
          </cell>
          <cell r="BJ153">
            <v>0</v>
          </cell>
        </row>
        <row r="154">
          <cell r="B154">
            <v>44365</v>
          </cell>
          <cell r="D154">
            <v>0</v>
          </cell>
          <cell r="K154">
            <v>0</v>
          </cell>
          <cell r="R154">
            <v>0</v>
          </cell>
          <cell r="AE154">
            <v>0</v>
          </cell>
          <cell r="AL154">
            <v>0</v>
          </cell>
          <cell r="AS154">
            <v>0</v>
          </cell>
          <cell r="BG154">
            <v>0</v>
          </cell>
          <cell r="BH154">
            <v>0</v>
          </cell>
          <cell r="BI154">
            <v>0</v>
          </cell>
          <cell r="BJ154">
            <v>0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\\yvsn0004\SDRMANAG\data\AE\EMP2\P51%20Europe%20-%20308%20-%201PP5\%5bFichier%20Suivi%20Projet%20P51%20PHEV%20DaG.xlsm%5d" TargetMode="External"/><Relationship Id="rId13" Type="http://schemas.openxmlformats.org/officeDocument/2006/relationships/hyperlink" Target="file:///\\yvsn0004\SDRMANAG\data\AE\EMP2\P54%20Europe%20-%201PP6\%5bFichier%20Suivi%20Projet%20P54%20DaD.xlsm%5d" TargetMode="External"/><Relationship Id="rId18" Type="http://schemas.openxmlformats.org/officeDocument/2006/relationships/hyperlink" Target="file:///\\yvsn0004\SDRMANAG\data\AE\EMP2\X83%20Chine%20-%20DS9%20-%201SXC\%5bFichier%20Suivi%20Projet%20X83%20DaD.xlsm%5d" TargetMode="External"/><Relationship Id="rId26" Type="http://schemas.openxmlformats.org/officeDocument/2006/relationships/hyperlink" Target="file:///\\yvsn0004\SDRMANAG\data\AE\EMP2\P51%20Europe%20-%20308%20-%201PP5" TargetMode="External"/><Relationship Id="rId39" Type="http://schemas.openxmlformats.org/officeDocument/2006/relationships/hyperlink" Target="file:///\\yvsn0004\SDRMANAG\data\AE\EMP2\X83%20Chine%20-%20DS9%20-%201SXC" TargetMode="External"/><Relationship Id="rId3" Type="http://schemas.openxmlformats.org/officeDocument/2006/relationships/hyperlink" Target="file:///\\yvsn0004\SDRMANAG\data\AE\EMP2\E43%20Chine%20-%20C5X%20-%201CWK\%5bSuivi%20Projet%20E43%20DaD.xlsm%5d" TargetMode="External"/><Relationship Id="rId21" Type="http://schemas.openxmlformats.org/officeDocument/2006/relationships/hyperlink" Target="file:///\\yvsn0004\SDRMANAG\data\AE\EMP2\E43%20Chine%20-%20C5X%20-%201CWK" TargetMode="External"/><Relationship Id="rId34" Type="http://schemas.openxmlformats.org/officeDocument/2006/relationships/hyperlink" Target="file:///\\yvsn0004\SDRMANAG\data\AE\EMP2\P54%20Europe%20-%201PP6" TargetMode="External"/><Relationship Id="rId42" Type="http://schemas.openxmlformats.org/officeDocument/2006/relationships/hyperlink" Target="file:///\\yvsn0004\SDRMANAG\data\AE\EMP2\P64%20Europe%20-%201PPD\%5bFichier%20Suivi%20Projet%20eP64%20DaG.xlsm%5d" TargetMode="External"/><Relationship Id="rId47" Type="http://schemas.openxmlformats.org/officeDocument/2006/relationships/ctrlProp" Target="../ctrlProps/ctrlProp2.xml"/><Relationship Id="rId7" Type="http://schemas.openxmlformats.org/officeDocument/2006/relationships/hyperlink" Target="file:///\\yvsn0004\SDRMANAG\data\AE\EMP2\P51%20Europe%20-%20308%20-%201PP5\%5bFichier%20Suivi%20Projet%20P51%20DaD.xlsm%5d" TargetMode="External"/><Relationship Id="rId12" Type="http://schemas.openxmlformats.org/officeDocument/2006/relationships/hyperlink" Target="file:///\\yvsn0004\SDRMANAG\data\AE\EMP2\P54%20Europe%20-%201PP6\%5bFichier%20Suivi%20Projet%20P54%20DaG.xlsm%5d" TargetMode="External"/><Relationship Id="rId17" Type="http://schemas.openxmlformats.org/officeDocument/2006/relationships/hyperlink" Target="file:///\\yvsn0004\SDRMANAG\data\AE\EMP2\X83%20Chine%20-%20DS9%20-%201SXC\%5bFichier%20Suivi%20Projet%20X83%20DaG.xlsm%5d" TargetMode="External"/><Relationship Id="rId25" Type="http://schemas.openxmlformats.org/officeDocument/2006/relationships/hyperlink" Target="file:///\\yvsn0004\SDRMANAG\data\AE\EMP2\P51%20Europe%20-%20308%20-%201PP5" TargetMode="External"/><Relationship Id="rId33" Type="http://schemas.openxmlformats.org/officeDocument/2006/relationships/hyperlink" Target="file:///\\yvsn0004\SDRMANAG\data\AE\EMP2\P54%20Europe%20-%201PP6" TargetMode="External"/><Relationship Id="rId38" Type="http://schemas.openxmlformats.org/officeDocument/2006/relationships/hyperlink" Target="file:///\\yvsn0004\SDRMANAG\data\AE\EMP2\X83%20Chine%20-%20DS9%20-%201SXC" TargetMode="External"/><Relationship Id="rId46" Type="http://schemas.openxmlformats.org/officeDocument/2006/relationships/ctrlProp" Target="../ctrlProps/ctrlProp1.xml"/><Relationship Id="rId2" Type="http://schemas.openxmlformats.org/officeDocument/2006/relationships/hyperlink" Target="file:///\\yvsn0004\SDRMANAG\data\AE\EMP2\E43%20Chine%20-%20C5X%20-%201CWK\%5bSuivi%20Projet%20E43%20DaG.xlsm%5d" TargetMode="External"/><Relationship Id="rId16" Type="http://schemas.openxmlformats.org/officeDocument/2006/relationships/hyperlink" Target="file:///\\yvsn0004\SDRMANAG\data\AE\EMP2\P54%20Europe%20-%201PP6\%5bFichier%20Suivi%20Projet%20P54%20MHEV%20DaG.xlsm%5d" TargetMode="External"/><Relationship Id="rId20" Type="http://schemas.openxmlformats.org/officeDocument/2006/relationships/hyperlink" Target="file:///\\yvsn0004\SDRMANAG\data\AE\EMP2\X83%20Chine%20-%20DS9%20-%201SXC\%5bFichier%20Suivi%20Projet%20X83%20PHEV%20DaD.xlsm%5d" TargetMode="External"/><Relationship Id="rId29" Type="http://schemas.openxmlformats.org/officeDocument/2006/relationships/hyperlink" Target="file:///\\yvsn0004\SDRMANAG\data\AE\EMP2\P51%20Europe%20-%20308%20-%201PP5" TargetMode="External"/><Relationship Id="rId41" Type="http://schemas.openxmlformats.org/officeDocument/2006/relationships/hyperlink" Target="file:///\\yvsn0004\SDRMANAG\data\AE\EMP2\P54%20Chine%20-%201PWP\%5bSuivi%20Projet%20P54%20Chine%20D&#224;G.xlsm%5d" TargetMode="External"/><Relationship Id="rId1" Type="http://schemas.openxmlformats.org/officeDocument/2006/relationships/printerSettings" Target="../printerSettings/printerSettings1.bin"/><Relationship Id="rId6" Type="http://schemas.openxmlformats.org/officeDocument/2006/relationships/hyperlink" Target="file:///\\yvsn0004\SDRMANAG\data\AE\EMP2\P51%20Europe%20-%20308%20-%201PP5\%5bFichier%20Suivi%20Projet%20P51%20DaG.xlsm%5d" TargetMode="External"/><Relationship Id="rId11" Type="http://schemas.openxmlformats.org/officeDocument/2006/relationships/hyperlink" Target="file:///\\yvsn0004\SDRMANAG\data\AE\EMP2\P51%20Europe%20-%20308%20-%201PP5\%5bFichier%20Suivi%20Projet%20e-P51%20DaG.xlsm%5d" TargetMode="External"/><Relationship Id="rId24" Type="http://schemas.openxmlformats.org/officeDocument/2006/relationships/hyperlink" Target="file:///\\yvsn0004\SDRMANAG\data\AE\EMP2\E43%20Chine%20-%20C5X%20-%201CWK" TargetMode="External"/><Relationship Id="rId32" Type="http://schemas.openxmlformats.org/officeDocument/2006/relationships/hyperlink" Target="file:///\\yvsn0004\SDRMANAG\data\AE\EMP2\P54%20Europe%20-%201PP6" TargetMode="External"/><Relationship Id="rId37" Type="http://schemas.openxmlformats.org/officeDocument/2006/relationships/hyperlink" Target="file:///\\yvsn0004\SDRMANAG\data\AE\EMP2\X83%20Chine%20-%20DS9%20-%201SXC" TargetMode="External"/><Relationship Id="rId40" Type="http://schemas.openxmlformats.org/officeDocument/2006/relationships/hyperlink" Target="file:///\\yvsn0004\SDRMANAG\data\AE\EMP2\P64%20Europe%20-%201PPD\%5bFichier%20Suivi%20Projet%20P64%20MHEV%20DaG.xlsm%5d" TargetMode="External"/><Relationship Id="rId45" Type="http://schemas.openxmlformats.org/officeDocument/2006/relationships/vmlDrawing" Target="../drawings/vmlDrawing1.vml"/><Relationship Id="rId5" Type="http://schemas.openxmlformats.org/officeDocument/2006/relationships/hyperlink" Target="file:///\\yvsn0004\SDRMANAG\data\AE\EMP2\E43%20Chine%20-%20C5X%20-%201CWK\%5bSuivi%20Projet%20E43%20PHEV%20DaD.xlsm%5d" TargetMode="External"/><Relationship Id="rId15" Type="http://schemas.openxmlformats.org/officeDocument/2006/relationships/hyperlink" Target="file:///\\yvsn0004\SDRMANAG\data\AE\EMP2\P54%20Europe%20-%201PP6\%5bFichier%20Suivi%20Projet%20P54%20PHEV%20DaD.xlsm%5d" TargetMode="External"/><Relationship Id="rId23" Type="http://schemas.openxmlformats.org/officeDocument/2006/relationships/hyperlink" Target="file:///\\yvsn0004\SDRMANAG\data\AE\EMP2\E43%20Chine%20-%20C5X%20-%201CWK" TargetMode="External"/><Relationship Id="rId28" Type="http://schemas.openxmlformats.org/officeDocument/2006/relationships/hyperlink" Target="file:///\\yvsn0004\SDRMANAG\data\AE\EMP2\P51%20Europe%20-%20308%20-%201PP5" TargetMode="External"/><Relationship Id="rId36" Type="http://schemas.openxmlformats.org/officeDocument/2006/relationships/hyperlink" Target="file:///\\yvsn0004\SDRMANAG\data\AE\EMP2\X83%20Chine%20-%20DS9%20-%201SXC" TargetMode="External"/><Relationship Id="rId10" Type="http://schemas.openxmlformats.org/officeDocument/2006/relationships/hyperlink" Target="file:///\\yvsn0004\SDRMANAG\data\AE\EMP2\P51%20Europe%20-%20308%20-%201PP5\%5bFichier%20Suivi%20Projet%20P51%20MHEV%20DaG.xlsm%5d" TargetMode="External"/><Relationship Id="rId19" Type="http://schemas.openxmlformats.org/officeDocument/2006/relationships/hyperlink" Target="file:///\\yvsn0004\SDRMANAG\data\AE\EMP2\X83%20Chine%20-%20DS9%20-%201SXC\%5bFichier%20Suivi%20Projet%20X83%20PHEV%20DaG.xlsm%5d" TargetMode="External"/><Relationship Id="rId31" Type="http://schemas.openxmlformats.org/officeDocument/2006/relationships/hyperlink" Target="file:///\\yvsn0004\SDRMANAG\data\AE\EMP2\P54%20Europe%20-%201PP6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file:///\\yvsn0004\SDRMANAG\data\AE\EMP2\E43%20Chine%20-%20C5X%20-%201CWK\%5bSuivi%20Projet%20E43%20PHEV%20DaG.xlsm%5d" TargetMode="External"/><Relationship Id="rId9" Type="http://schemas.openxmlformats.org/officeDocument/2006/relationships/hyperlink" Target="file:///\\yvsn0004\SDRMANAG\data\AE\EMP2\P51%20Europe%20-%20308%20-%201PP5\%5bFichier%20Suivi%20Projet%20P51%20PHEV%20DaD.xlsm%5d" TargetMode="External"/><Relationship Id="rId14" Type="http://schemas.openxmlformats.org/officeDocument/2006/relationships/hyperlink" Target="file:///\\yvsn0004\SDRMANAG\data\AE\EMP2\P54%20Europe%20-%201PP6\%5bFichier%20Suivi%20Projet%20P54%20PHEV%20DaG.xlsm%5d" TargetMode="External"/><Relationship Id="rId22" Type="http://schemas.openxmlformats.org/officeDocument/2006/relationships/hyperlink" Target="file:///\\yvsn0004\SDRMANAG\data\AE\EMP2\E43%20Chine%20-%20C5X%20-%201CWK" TargetMode="External"/><Relationship Id="rId27" Type="http://schemas.openxmlformats.org/officeDocument/2006/relationships/hyperlink" Target="file:///\\yvsn0004\SDRMANAG\data\AE\EMP2\P51%20Europe%20-%20308%20-%201PP5" TargetMode="External"/><Relationship Id="rId30" Type="http://schemas.openxmlformats.org/officeDocument/2006/relationships/hyperlink" Target="file:///\\yvsn0004\SDRMANAG\data\AE\EMP2\P51%20Europe%20-%20308%20-%201PP5" TargetMode="External"/><Relationship Id="rId35" Type="http://schemas.openxmlformats.org/officeDocument/2006/relationships/hyperlink" Target="file:///\\yvsn0004\SDRMANAG\data\AE\EMP2\P54%20Europe%20-%201PP6" TargetMode="External"/><Relationship Id="rId43" Type="http://schemas.openxmlformats.org/officeDocument/2006/relationships/printerSettings" Target="../printerSettings/printerSettings2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baptiste.giral@stellantis.com" TargetMode="External"/><Relationship Id="rId2" Type="http://schemas.openxmlformats.org/officeDocument/2006/relationships/hyperlink" Target="mailto:ae-schematique@mpsa.com" TargetMode="External"/><Relationship Id="rId1" Type="http://schemas.openxmlformats.org/officeDocument/2006/relationships/hyperlink" Target="mailto:azdine.manjli@mpsa.com" TargetMode="External"/><Relationship Id="rId5" Type="http://schemas.openxmlformats.org/officeDocument/2006/relationships/printerSettings" Target="../printerSettings/printerSettings4.bin"/><Relationship Id="rId4" Type="http://schemas.openxmlformats.org/officeDocument/2006/relationships/hyperlink" Target="mailto:laurent.miry@external.stellantis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H40"/>
  <sheetViews>
    <sheetView tabSelected="1" zoomScale="70" zoomScaleNormal="70" workbookViewId="0">
      <pane xSplit="3" ySplit="6" topLeftCell="W7" activePane="bottomRight" state="frozen"/>
      <selection pane="topRight" activeCell="G1" sqref="G1"/>
      <selection pane="bottomLeft" activeCell="A7" sqref="A7"/>
      <selection pane="bottomRight" activeCell="Z14" sqref="Z14"/>
    </sheetView>
  </sheetViews>
  <sheetFormatPr baseColWidth="10" defaultColWidth="9.140625" defaultRowHeight="15" x14ac:dyDescent="0.25"/>
  <cols>
    <col min="1" max="1" width="21.5703125" style="1" bestFit="1" customWidth="1"/>
    <col min="2" max="2" width="26" style="1" bestFit="1" customWidth="1"/>
    <col min="3" max="3" width="29.140625" style="1" bestFit="1" customWidth="1"/>
    <col min="4" max="4" width="18.140625" style="1" bestFit="1" customWidth="1"/>
    <col min="5" max="5" width="15.28515625" style="1" bestFit="1" customWidth="1"/>
    <col min="6" max="12" width="11.7109375" style="1" customWidth="1"/>
    <col min="13" max="13" width="21.140625" style="1" bestFit="1" customWidth="1"/>
    <col min="14" max="14" width="15.28515625" style="1" bestFit="1" customWidth="1"/>
    <col min="15" max="15" width="24.28515625" style="1" bestFit="1" customWidth="1"/>
    <col min="16" max="16" width="19.7109375" style="1" customWidth="1"/>
    <col min="17" max="17" width="18.28515625" style="1" bestFit="1" customWidth="1"/>
    <col min="18" max="18" width="15.42578125" style="1" customWidth="1"/>
    <col min="19" max="22" width="11.7109375" style="1" customWidth="1"/>
    <col min="23" max="23" width="18" style="1" customWidth="1"/>
    <col min="24" max="24" width="16.7109375" style="6" bestFit="1" customWidth="1"/>
    <col min="25" max="25" width="13.7109375" style="6" bestFit="1" customWidth="1"/>
    <col min="26" max="26" width="13.85546875" style="6" bestFit="1" customWidth="1"/>
    <col min="27" max="27" width="17.85546875" style="6" bestFit="1" customWidth="1"/>
    <col min="28" max="28" width="17.7109375" style="6" bestFit="1" customWidth="1"/>
    <col min="29" max="29" width="21.7109375" style="6" bestFit="1" customWidth="1"/>
    <col min="30" max="30" width="10.5703125" style="7" bestFit="1" customWidth="1"/>
    <col min="31" max="31" width="7.42578125" style="7" customWidth="1"/>
    <col min="32" max="32" width="12.42578125" style="7" bestFit="1" customWidth="1"/>
    <col min="33" max="33" width="6.28515625" style="7" bestFit="1" customWidth="1"/>
    <col min="34" max="34" width="107.85546875" style="7" bestFit="1" customWidth="1"/>
    <col min="35" max="35" width="34.7109375" style="7" customWidth="1"/>
    <col min="36" max="16384" width="9.140625" style="7"/>
  </cols>
  <sheetData>
    <row r="1" spans="1:34" ht="15.75" x14ac:dyDescent="0.25">
      <c r="B1" s="2" t="s">
        <v>1</v>
      </c>
      <c r="C1" s="3">
        <v>44956</v>
      </c>
      <c r="D1" s="4"/>
      <c r="E1" s="5">
        <f>COUNTA(AD7:AD35)</f>
        <v>22</v>
      </c>
      <c r="H1" s="4"/>
      <c r="M1" s="4"/>
      <c r="N1" s="4"/>
      <c r="O1" s="4"/>
      <c r="P1" s="4"/>
      <c r="Q1" s="4"/>
      <c r="R1" s="4"/>
      <c r="S1" s="4"/>
      <c r="T1" s="4"/>
      <c r="U1" s="4"/>
      <c r="V1" s="4"/>
      <c r="W1" s="4"/>
    </row>
    <row r="2" spans="1:34" ht="15.75" x14ac:dyDescent="0.25">
      <c r="B2" s="2" t="s">
        <v>2</v>
      </c>
      <c r="C2" s="8">
        <f>SUM(C1+6)</f>
        <v>44962</v>
      </c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</row>
    <row r="3" spans="1:34" ht="15.75" thickBot="1" x14ac:dyDescent="0.3"/>
    <row r="4" spans="1:34" s="9" customFormat="1" ht="36" customHeight="1" thickBot="1" x14ac:dyDescent="0.25">
      <c r="B4" s="121" t="s">
        <v>3</v>
      </c>
      <c r="C4" s="121"/>
      <c r="D4" s="122" t="s">
        <v>4</v>
      </c>
      <c r="E4" s="124" t="s">
        <v>5</v>
      </c>
      <c r="F4" s="99" t="s">
        <v>39</v>
      </c>
      <c r="G4" s="99" t="s">
        <v>0</v>
      </c>
      <c r="H4" s="126" t="s">
        <v>40</v>
      </c>
      <c r="I4" s="101" t="s">
        <v>41</v>
      </c>
      <c r="J4" s="102"/>
      <c r="K4" s="105" t="s">
        <v>28</v>
      </c>
      <c r="L4" s="106"/>
      <c r="M4" s="97" t="s">
        <v>6</v>
      </c>
      <c r="N4" s="119" t="s">
        <v>5</v>
      </c>
      <c r="O4" s="128" t="s">
        <v>38</v>
      </c>
      <c r="P4" s="115" t="s">
        <v>37</v>
      </c>
      <c r="Q4" s="111" t="s">
        <v>7</v>
      </c>
      <c r="R4" s="113" t="s">
        <v>36</v>
      </c>
      <c r="S4" s="130" t="s">
        <v>29</v>
      </c>
      <c r="T4" s="132" t="s">
        <v>30</v>
      </c>
      <c r="U4" s="117" t="s">
        <v>31</v>
      </c>
      <c r="V4" s="109" t="s">
        <v>32</v>
      </c>
      <c r="W4" s="117" t="s">
        <v>43</v>
      </c>
      <c r="X4" s="134" t="s">
        <v>8</v>
      </c>
      <c r="Y4" s="135"/>
      <c r="Z4" s="135"/>
      <c r="AA4" s="135"/>
      <c r="AB4" s="135"/>
      <c r="AC4" s="135"/>
      <c r="AD4" s="135"/>
      <c r="AE4" s="135"/>
      <c r="AF4" s="135"/>
      <c r="AG4" s="136"/>
    </row>
    <row r="5" spans="1:34" s="10" customFormat="1" ht="36" customHeight="1" thickBot="1" x14ac:dyDescent="0.25">
      <c r="A5" s="18"/>
      <c r="B5" s="18"/>
      <c r="C5" s="18"/>
      <c r="D5" s="123"/>
      <c r="E5" s="125"/>
      <c r="F5" s="100"/>
      <c r="G5" s="100"/>
      <c r="H5" s="127"/>
      <c r="I5" s="103"/>
      <c r="J5" s="104"/>
      <c r="K5" s="107"/>
      <c r="L5" s="108"/>
      <c r="M5" s="98"/>
      <c r="N5" s="120"/>
      <c r="O5" s="129"/>
      <c r="P5" s="116"/>
      <c r="Q5" s="112"/>
      <c r="R5" s="114"/>
      <c r="S5" s="131"/>
      <c r="T5" s="133"/>
      <c r="U5" s="118"/>
      <c r="V5" s="110"/>
      <c r="W5" s="118"/>
      <c r="X5" s="50" t="s">
        <v>9</v>
      </c>
      <c r="Y5" s="51" t="s">
        <v>10</v>
      </c>
      <c r="Z5" s="51" t="s">
        <v>11</v>
      </c>
      <c r="AA5" s="52" t="s">
        <v>12</v>
      </c>
      <c r="AB5" s="52" t="s">
        <v>13</v>
      </c>
      <c r="AC5" s="53" t="s">
        <v>14</v>
      </c>
      <c r="AD5" s="51" t="s">
        <v>49</v>
      </c>
      <c r="AE5" s="51" t="s">
        <v>50</v>
      </c>
      <c r="AF5" s="52" t="s">
        <v>51</v>
      </c>
      <c r="AG5" s="53" t="s">
        <v>52</v>
      </c>
    </row>
    <row r="6" spans="1:34" s="11" customFormat="1" ht="19.5" thickBot="1" x14ac:dyDescent="0.35">
      <c r="A6" s="29" t="s">
        <v>58</v>
      </c>
      <c r="B6" s="30" t="s">
        <v>134</v>
      </c>
      <c r="C6" s="31" t="s">
        <v>70</v>
      </c>
      <c r="D6" s="29" t="s">
        <v>26</v>
      </c>
      <c r="E6" s="30" t="s">
        <v>18</v>
      </c>
      <c r="F6" s="30" t="s">
        <v>19</v>
      </c>
      <c r="G6" s="30" t="s">
        <v>27</v>
      </c>
      <c r="H6" s="31" t="s">
        <v>20</v>
      </c>
      <c r="I6" s="29" t="s">
        <v>54</v>
      </c>
      <c r="J6" s="30" t="s">
        <v>55</v>
      </c>
      <c r="K6" s="31" t="s">
        <v>56</v>
      </c>
      <c r="L6" s="39" t="s">
        <v>57</v>
      </c>
      <c r="M6" s="29" t="s">
        <v>21</v>
      </c>
      <c r="N6" s="30" t="s">
        <v>22</v>
      </c>
      <c r="O6" s="31" t="s">
        <v>23</v>
      </c>
      <c r="P6" s="39" t="s">
        <v>42</v>
      </c>
      <c r="Q6" s="29" t="s">
        <v>24</v>
      </c>
      <c r="R6" s="30" t="s">
        <v>25</v>
      </c>
      <c r="S6" s="31" t="s">
        <v>53</v>
      </c>
      <c r="T6" s="29" t="s">
        <v>33</v>
      </c>
      <c r="U6" s="30" t="s">
        <v>34</v>
      </c>
      <c r="V6" s="31" t="s">
        <v>35</v>
      </c>
      <c r="W6" s="39" t="s">
        <v>44</v>
      </c>
      <c r="X6" s="34" t="s">
        <v>15</v>
      </c>
      <c r="Y6" s="32" t="s">
        <v>15</v>
      </c>
      <c r="Z6" s="32" t="s">
        <v>15</v>
      </c>
      <c r="AA6" s="32" t="s">
        <v>15</v>
      </c>
      <c r="AB6" s="32" t="s">
        <v>15</v>
      </c>
      <c r="AC6" s="33" t="s">
        <v>15</v>
      </c>
      <c r="AD6" s="47" t="s">
        <v>45</v>
      </c>
      <c r="AE6" s="48" t="s">
        <v>46</v>
      </c>
      <c r="AF6" s="48" t="s">
        <v>47</v>
      </c>
      <c r="AG6" s="49" t="s">
        <v>48</v>
      </c>
      <c r="AH6" s="17" t="s">
        <v>16</v>
      </c>
    </row>
    <row r="7" spans="1:34" s="13" customFormat="1" ht="18.75" x14ac:dyDescent="0.3">
      <c r="A7" s="27" t="s">
        <v>154</v>
      </c>
      <c r="B7" s="19" t="s">
        <v>65</v>
      </c>
      <c r="C7" s="93" t="str">
        <f>[1]AVANCEMENT!$B$21</f>
        <v>E43 DaG</v>
      </c>
      <c r="D7" s="25">
        <f>[1]AVANCEMENT!$B$4</f>
        <v>155</v>
      </c>
      <c r="E7" s="20">
        <f>[1]AVANCEMENT!$D$8</f>
        <v>155</v>
      </c>
      <c r="F7" s="20">
        <f>[1]AVANCEMENT!$D$9</f>
        <v>155</v>
      </c>
      <c r="G7" s="20">
        <f>[1]AVANCEMENT!$H$9</f>
        <v>155</v>
      </c>
      <c r="H7" s="26">
        <f>[1]AVANCEMENT!$D$10</f>
        <v>155</v>
      </c>
      <c r="I7" s="25">
        <f>[1]AVANCEMENT!$N$9</f>
        <v>155</v>
      </c>
      <c r="J7" s="45">
        <f>[1]AVANCEMENT!$N$16</f>
        <v>1</v>
      </c>
      <c r="K7" s="20">
        <f>[1]AVANCEMENT!$N$10</f>
        <v>155</v>
      </c>
      <c r="L7" s="45">
        <f>[1]AVANCEMENT!$N$17</f>
        <v>1</v>
      </c>
      <c r="M7" s="25">
        <f>[1]AVANCEMENT!$B$5</f>
        <v>417</v>
      </c>
      <c r="N7" s="20">
        <f>[1]AVANCEMENT!$D$11</f>
        <v>417</v>
      </c>
      <c r="O7" s="26">
        <f>[1]AVANCEMENT!$D$12</f>
        <v>417</v>
      </c>
      <c r="P7" s="40">
        <f>[1]AVANCEMENT!$H$12</f>
        <v>414</v>
      </c>
      <c r="Q7" s="25">
        <f>[1]AVANCEMENT!$B$6</f>
        <v>600</v>
      </c>
      <c r="R7" s="20">
        <f>[1]AVANCEMENT!$D$14</f>
        <v>600</v>
      </c>
      <c r="S7" s="26">
        <f>[1]AVANCEMENT!$N$11</f>
        <v>600</v>
      </c>
      <c r="T7" s="25">
        <f>[1]AVANCEMENT!$I$9</f>
        <v>155</v>
      </c>
      <c r="U7" s="20">
        <f>[1]AVANCEMENT!$I$10</f>
        <v>155</v>
      </c>
      <c r="V7" s="20">
        <f>[1]AVANCEMENT!$I$14</f>
        <v>600</v>
      </c>
      <c r="W7" s="26">
        <f>[1]AVANCEMENT!$I$12</f>
        <v>417</v>
      </c>
      <c r="X7" s="35">
        <f>SUMPRODUCT([1]Objectifs!$D$10:$D$154,([1]Objectifs!$B$10:$B$154&gt;=$C$1)*([1]Objectifs!$B$10:$B$154&lt;=$C$2))</f>
        <v>0</v>
      </c>
      <c r="Y7" s="21">
        <f>SUMPRODUCT([1]Objectifs!$K$10:$K$154,([1]Objectifs!$B$10:$B$154&gt;=$C$1)*([1]Objectifs!$B$10:$B$154&lt;=$C$2))</f>
        <v>0</v>
      </c>
      <c r="Z7" s="21">
        <f>SUMPRODUCT([1]Objectifs!$R$10:$R$154,([1]Objectifs!$B$10:$B$154&gt;=$C$1)*([1]Objectifs!$B$10:$B$154&lt;=$C$2))</f>
        <v>0</v>
      </c>
      <c r="AA7" s="21">
        <f>SUMPRODUCT([1]Objectifs!$AE$10:$AE$154,([1]Objectifs!$B$10:$B$154&gt;=$C$1)*([1]Objectifs!$B$10:$B$154&lt;=$C$2))</f>
        <v>0</v>
      </c>
      <c r="AB7" s="21">
        <f>SUMPRODUCT([1]Objectifs!$AL$10:$AL$154,([1]Objectifs!$B$10:$B$154&gt;=$C$1)*([1]Objectifs!$B$10:$B$154&lt;=$C$2))</f>
        <v>0</v>
      </c>
      <c r="AC7" s="43">
        <f>SUMPRODUCT([1]Objectifs!$AS$10:$AS$154,([1]Objectifs!$B$10:$B$154&gt;=$C$1)*([1]Objectifs!$B$10:$B$154&lt;=$C$2))</f>
        <v>0</v>
      </c>
      <c r="AD7" s="35">
        <f>SUMPRODUCT([1]Objectifs!$BG$10:$BG$154,([1]Objectifs!$B$10:$B$154&gt;=$C$1)*([1]Objectifs!$B$10:$B$154&lt;=$C$2))</f>
        <v>0</v>
      </c>
      <c r="AE7" s="21">
        <f>SUMPRODUCT([1]Objectifs!$BH$10:$BH$154,([1]Objectifs!$B$10:$B$154&gt;=$C$1)*([1]Objectifs!$B$10:$B$154&lt;=$C$2))</f>
        <v>0</v>
      </c>
      <c r="AF7" s="21">
        <f>SUMPRODUCT([1]Objectifs!$BI$10:$BI$154,([1]Objectifs!$B$10:$B$154&gt;=$C$1)*([1]Objectifs!$B$10:$B$154&lt;=$C$2))</f>
        <v>0</v>
      </c>
      <c r="AG7" s="36">
        <f>SUMPRODUCT([1]Objectifs!$BJ$10:$BJ$154,([1]Objectifs!$B$10:$B$154&gt;=$C$1)*([1]Objectifs!$B$10:$B$154&lt;=$C$2))</f>
        <v>0</v>
      </c>
      <c r="AH7" s="42" t="s">
        <v>130</v>
      </c>
    </row>
    <row r="8" spans="1:34" s="13" customFormat="1" ht="18.75" x14ac:dyDescent="0.3">
      <c r="A8" s="27" t="s">
        <v>154</v>
      </c>
      <c r="B8" s="22" t="s">
        <v>65</v>
      </c>
      <c r="C8" s="94" t="str">
        <f>[2]AVANCEMENT!$B$21</f>
        <v>E43 DaD</v>
      </c>
      <c r="D8" s="27">
        <f>[2]AVANCEMENT!$B$4</f>
        <v>85</v>
      </c>
      <c r="E8" s="23">
        <f>[2]AVANCEMENT!$D$8</f>
        <v>85</v>
      </c>
      <c r="F8" s="23">
        <f>[2]AVANCEMENT!$D$9</f>
        <v>85</v>
      </c>
      <c r="G8" s="23">
        <f>[2]AVANCEMENT!$H$9</f>
        <v>85</v>
      </c>
      <c r="H8" s="28">
        <f>[2]AVANCEMENT!$D$10</f>
        <v>85</v>
      </c>
      <c r="I8" s="27">
        <f>[2]AVANCEMENT!$N$9</f>
        <v>85</v>
      </c>
      <c r="J8" s="46">
        <f>[2]AVANCEMENT!$N$16</f>
        <v>1</v>
      </c>
      <c r="K8" s="23">
        <f>[2]AVANCEMENT!$N$10</f>
        <v>85</v>
      </c>
      <c r="L8" s="46">
        <f>[2]AVANCEMENT!$N$17</f>
        <v>1</v>
      </c>
      <c r="M8" s="27">
        <f>[2]AVANCEMENT!$B$5</f>
        <v>4</v>
      </c>
      <c r="N8" s="23">
        <f>[2]AVANCEMENT!$D$11</f>
        <v>4</v>
      </c>
      <c r="O8" s="28">
        <f>[2]AVANCEMENT!$D$12</f>
        <v>4</v>
      </c>
      <c r="P8" s="41">
        <f>[2]AVANCEMENT!$H$12</f>
        <v>4</v>
      </c>
      <c r="Q8" s="27">
        <f>[2]AVANCEMENT!$B$6</f>
        <v>171</v>
      </c>
      <c r="R8" s="23">
        <f>[2]AVANCEMENT!$D$14</f>
        <v>171</v>
      </c>
      <c r="S8" s="28">
        <f>[2]AVANCEMENT!$N$11</f>
        <v>168</v>
      </c>
      <c r="T8" s="27">
        <f>[2]AVANCEMENT!$I$9</f>
        <v>85</v>
      </c>
      <c r="U8" s="23">
        <f>[2]AVANCEMENT!$I$10</f>
        <v>85</v>
      </c>
      <c r="V8" s="23">
        <f>[2]AVANCEMENT!$I$14</f>
        <v>171</v>
      </c>
      <c r="W8" s="28">
        <f>[2]AVANCEMENT!$I$12</f>
        <v>4</v>
      </c>
      <c r="X8" s="37">
        <f>SUMPRODUCT([2]Objectifs!$D$10:$D$154,([2]Objectifs!$B$10:$B$154&gt;=$C$1)*([2]Objectifs!$B$10:$B$154&lt;=$C$2))</f>
        <v>0</v>
      </c>
      <c r="Y8" s="24">
        <f>SUMPRODUCT([2]Objectifs!$K$10:$K$154,([2]Objectifs!$B$10:$B$154&gt;=$C$1)*([2]Objectifs!$B$10:$B$154&lt;=$C$2))</f>
        <v>0</v>
      </c>
      <c r="Z8" s="24">
        <f>SUMPRODUCT([2]Objectifs!$R$10:$R$154,([2]Objectifs!$B$10:$B$154&gt;=$C$1)*([2]Objectifs!$B$10:$B$154&lt;=$C$2))</f>
        <v>0</v>
      </c>
      <c r="AA8" s="24">
        <f>SUMPRODUCT([2]Objectifs!$AE$10:$AE$154,([2]Objectifs!$B$10:$B$154&gt;=$C$1)*([2]Objectifs!$B$10:$B$154&lt;=$C$2))</f>
        <v>0</v>
      </c>
      <c r="AB8" s="24">
        <f>SUMPRODUCT([2]Objectifs!$AL$10:$AL$154,([2]Objectifs!$B$10:$B$154&gt;=$C$1)*([2]Objectifs!$B$10:$B$154&lt;=$C$2))</f>
        <v>0</v>
      </c>
      <c r="AC8" s="44">
        <f>SUMPRODUCT([2]Objectifs!$AS$10:$AS$154,([2]Objectifs!$B$10:$B$154&gt;=$C$1)*([2]Objectifs!$B$10:$B$154&lt;=$C$2))</f>
        <v>0</v>
      </c>
      <c r="AD8" s="37">
        <f>SUMPRODUCT([2]Objectifs!$BG$10:$BG$154,([2]Objectifs!$B$10:$B$154&gt;=$C$1)*([2]Objectifs!$B$10:$B$154&lt;=$C$2))</f>
        <v>0</v>
      </c>
      <c r="AE8" s="24">
        <f>SUMPRODUCT([2]Objectifs!$BH$10:$BH$154,([2]Objectifs!$B$10:$B$154&gt;=$C$1)*([2]Objectifs!$B$10:$B$154&lt;=$C$2))</f>
        <v>0</v>
      </c>
      <c r="AF8" s="24">
        <f>SUMPRODUCT([2]Objectifs!$BI$10:$BI$154,([2]Objectifs!$B$10:$B$154&gt;=$C$1)*([2]Objectifs!$B$10:$B$154&lt;=$C$2))</f>
        <v>0</v>
      </c>
      <c r="AG8" s="38">
        <f>SUMPRODUCT([2]Objectifs!$BJ$10:$BJ$154,([2]Objectifs!$B$10:$B$154&gt;=$C$1)*([2]Objectifs!$B$10:$B$154&lt;=$C$2))</f>
        <v>0</v>
      </c>
      <c r="AH8" s="42" t="s">
        <v>131</v>
      </c>
    </row>
    <row r="9" spans="1:34" s="13" customFormat="1" ht="18.75" x14ac:dyDescent="0.3">
      <c r="A9" s="27" t="s">
        <v>154</v>
      </c>
      <c r="B9" s="19" t="s">
        <v>65</v>
      </c>
      <c r="C9" s="93" t="str">
        <f>[3]AVANCEMENT!$B$21</f>
        <v>E43 PHEV DaG</v>
      </c>
      <c r="D9" s="25">
        <f>[3]AVANCEMENT!$B$4</f>
        <v>101</v>
      </c>
      <c r="E9" s="20">
        <f>[3]AVANCEMENT!$D$8</f>
        <v>101</v>
      </c>
      <c r="F9" s="20">
        <f>[3]AVANCEMENT!$D$9</f>
        <v>101</v>
      </c>
      <c r="G9" s="20">
        <f>[3]AVANCEMENT!$H$9</f>
        <v>101</v>
      </c>
      <c r="H9" s="26">
        <f>[3]AVANCEMENT!$D$10</f>
        <v>101</v>
      </c>
      <c r="I9" s="25">
        <f>[3]AVANCEMENT!$N$9</f>
        <v>101</v>
      </c>
      <c r="J9" s="45">
        <f>[3]AVANCEMENT!$N$16</f>
        <v>1</v>
      </c>
      <c r="K9" s="20">
        <f>[3]AVANCEMENT!$N$10</f>
        <v>101</v>
      </c>
      <c r="L9" s="45">
        <f>[3]AVANCEMENT!$N$17</f>
        <v>1</v>
      </c>
      <c r="M9" s="25">
        <f>[3]AVANCEMENT!$B$5</f>
        <v>35</v>
      </c>
      <c r="N9" s="20">
        <f>[3]AVANCEMENT!$D$11</f>
        <v>32</v>
      </c>
      <c r="O9" s="26">
        <f>[3]AVANCEMENT!$D$12</f>
        <v>35</v>
      </c>
      <c r="P9" s="40">
        <f>[3]AVANCEMENT!$H$12</f>
        <v>35</v>
      </c>
      <c r="Q9" s="25">
        <f>[3]AVANCEMENT!$B$6</f>
        <v>39</v>
      </c>
      <c r="R9" s="20">
        <f>[3]AVANCEMENT!$D$14</f>
        <v>39</v>
      </c>
      <c r="S9" s="26">
        <f>[3]AVANCEMENT!$N$11</f>
        <v>8</v>
      </c>
      <c r="T9" s="25">
        <f>[3]AVANCEMENT!$I$9</f>
        <v>101</v>
      </c>
      <c r="U9" s="20">
        <f>[3]AVANCEMENT!$I$10</f>
        <v>101</v>
      </c>
      <c r="V9" s="20">
        <f>[3]AVANCEMENT!$I$14</f>
        <v>39</v>
      </c>
      <c r="W9" s="26">
        <f>[3]AVANCEMENT!$I$12</f>
        <v>35</v>
      </c>
      <c r="X9" s="35">
        <f>SUMPRODUCT([3]Objectifs!$D$10:$D$154,([3]Objectifs!$B$10:$B$154&gt;=$C$1)*([3]Objectifs!$B$10:$B$154&lt;=$C$2))</f>
        <v>0</v>
      </c>
      <c r="Y9" s="21">
        <f>SUMPRODUCT([3]Objectifs!$K$10:$K$154,([3]Objectifs!$B$10:$B$154&gt;=$C$1)*([3]Objectifs!$B$10:$B$154&lt;=$C$2))</f>
        <v>0</v>
      </c>
      <c r="Z9" s="21">
        <f>SUMPRODUCT([3]Objectifs!$R$10:$R$154,([3]Objectifs!$B$10:$B$154&gt;=$C$1)*([3]Objectifs!$B$10:$B$154&lt;=$C$2))</f>
        <v>0</v>
      </c>
      <c r="AA9" s="21">
        <f>SUMPRODUCT([3]Objectifs!$AE$10:$AE$154,([3]Objectifs!$B$10:$B$154&gt;=$C$1)*([3]Objectifs!$B$10:$B$154&lt;=$C$2))</f>
        <v>0</v>
      </c>
      <c r="AB9" s="21">
        <f>SUMPRODUCT([3]Objectifs!$AL$10:$AL$154,([3]Objectifs!$B$10:$B$154&gt;=$C$1)*([3]Objectifs!$B$10:$B$154&lt;=$C$2))</f>
        <v>0</v>
      </c>
      <c r="AC9" s="43">
        <f>SUMPRODUCT([3]Objectifs!$AS$10:$AS$154,([3]Objectifs!$B$10:$B$154&gt;=$C$1)*([3]Objectifs!$B$10:$B$154&lt;=$C$2))</f>
        <v>0</v>
      </c>
      <c r="AD9" s="35">
        <f>SUMPRODUCT([3]Objectifs!$BG$10:$BG$154,([3]Objectifs!$B$10:$B$154&gt;=$C$1)*([3]Objectifs!$B$10:$B$154&lt;=$C$2))</f>
        <v>0</v>
      </c>
      <c r="AE9" s="21">
        <f>SUMPRODUCT([3]Objectifs!$BH$10:$BH$154,([3]Objectifs!$B$10:$B$154&gt;=$C$1)*([3]Objectifs!$B$10:$B$154&lt;=$C$2))</f>
        <v>0</v>
      </c>
      <c r="AF9" s="21">
        <f>SUMPRODUCT([3]Objectifs!$BI$10:$BI$154,([3]Objectifs!$B$10:$B$154&gt;=$C$1)*([3]Objectifs!$B$10:$B$154&lt;=$C$2))</f>
        <v>0</v>
      </c>
      <c r="AG9" s="36">
        <f>SUMPRODUCT([3]Objectifs!$BJ$10:$BJ$154,([3]Objectifs!$B$10:$B$154&gt;=$C$1)*([3]Objectifs!$B$10:$B$154&lt;=$C$2))</f>
        <v>0</v>
      </c>
      <c r="AH9" s="42" t="s">
        <v>132</v>
      </c>
    </row>
    <row r="10" spans="1:34" s="13" customFormat="1" ht="18.75" x14ac:dyDescent="0.3">
      <c r="A10" s="27" t="s">
        <v>154</v>
      </c>
      <c r="B10" s="22" t="s">
        <v>65</v>
      </c>
      <c r="C10" s="94" t="str">
        <f>[4]AVANCEMENT!$B$21</f>
        <v>E43 PHEV DaD</v>
      </c>
      <c r="D10" s="27">
        <f>[4]AVANCEMENT!$B$4</f>
        <v>55</v>
      </c>
      <c r="E10" s="23">
        <f>[4]AVANCEMENT!$D$8</f>
        <v>55</v>
      </c>
      <c r="F10" s="23">
        <f>[4]AVANCEMENT!$D$9</f>
        <v>55</v>
      </c>
      <c r="G10" s="23">
        <f>[4]AVANCEMENT!$H$9</f>
        <v>55</v>
      </c>
      <c r="H10" s="28">
        <f>[4]AVANCEMENT!$D$10</f>
        <v>55</v>
      </c>
      <c r="I10" s="27">
        <f>[4]AVANCEMENT!$N$9</f>
        <v>55</v>
      </c>
      <c r="J10" s="46">
        <f>[4]AVANCEMENT!$N$16</f>
        <v>1</v>
      </c>
      <c r="K10" s="23">
        <f>[4]AVANCEMENT!$N$10</f>
        <v>55</v>
      </c>
      <c r="L10" s="46">
        <f>[4]AVANCEMENT!$N$17</f>
        <v>1</v>
      </c>
      <c r="M10" s="27">
        <f>[4]AVANCEMENT!$B$5</f>
        <v>42</v>
      </c>
      <c r="N10" s="23">
        <f>[4]AVANCEMENT!$D$11</f>
        <v>42</v>
      </c>
      <c r="O10" s="28">
        <f>[4]AVANCEMENT!$D$12</f>
        <v>42</v>
      </c>
      <c r="P10" s="41">
        <f>[4]AVANCEMENT!$H$12</f>
        <v>42</v>
      </c>
      <c r="Q10" s="27">
        <f>[4]AVANCEMENT!$B$6</f>
        <v>0</v>
      </c>
      <c r="R10" s="23">
        <f>[4]AVANCEMENT!$D$14</f>
        <v>0</v>
      </c>
      <c r="S10" s="28">
        <f>[4]AVANCEMENT!$N$11</f>
        <v>0</v>
      </c>
      <c r="T10" s="27">
        <f>[4]AVANCEMENT!$I$9</f>
        <v>55</v>
      </c>
      <c r="U10" s="23">
        <f>[4]AVANCEMENT!$I$10</f>
        <v>55</v>
      </c>
      <c r="V10" s="23">
        <f>[4]AVANCEMENT!$I$14</f>
        <v>0</v>
      </c>
      <c r="W10" s="28">
        <f>[4]AVANCEMENT!$I$12</f>
        <v>42</v>
      </c>
      <c r="X10" s="37">
        <f>SUMPRODUCT([4]Objectifs!$D$10:$D$154,([4]Objectifs!$B$10:$B$154&gt;=$C$1)*([4]Objectifs!$B$10:$B$154&lt;=$C$2))</f>
        <v>0</v>
      </c>
      <c r="Y10" s="24">
        <f>SUMPRODUCT([4]Objectifs!$K$10:$K$154,([4]Objectifs!$B$10:$B$154&gt;=$C$1)*([4]Objectifs!$B$10:$B$154&lt;=$C$2))</f>
        <v>0</v>
      </c>
      <c r="Z10" s="24">
        <f>SUMPRODUCT([4]Objectifs!$R$10:$R$154,([4]Objectifs!$B$10:$B$154&gt;=$C$1)*([4]Objectifs!$B$10:$B$154&lt;=$C$2))</f>
        <v>0</v>
      </c>
      <c r="AA10" s="24">
        <f>SUMPRODUCT([4]Objectifs!$AE$10:$AE$154,([4]Objectifs!$B$10:$B$154&gt;=$C$1)*([4]Objectifs!$B$10:$B$154&lt;=$C$2))</f>
        <v>0</v>
      </c>
      <c r="AB10" s="24">
        <f>SUMPRODUCT([4]Objectifs!$AL$10:$AL$154,([4]Objectifs!$B$10:$B$154&gt;=$C$1)*([4]Objectifs!$B$10:$B$154&lt;=$C$2))</f>
        <v>0</v>
      </c>
      <c r="AC10" s="44">
        <f>SUMPRODUCT([4]Objectifs!$AS$10:$AS$154,([4]Objectifs!$B$10:$B$154&gt;=$C$1)*([4]Objectifs!$B$10:$B$154&lt;=$C$2))</f>
        <v>0</v>
      </c>
      <c r="AD10" s="37">
        <f>SUMPRODUCT([4]Objectifs!$BG$10:$BG$154,([4]Objectifs!$B$10:$B$154&gt;=$C$1)*([4]Objectifs!$B$10:$B$154&lt;=$C$2))</f>
        <v>0</v>
      </c>
      <c r="AE10" s="24">
        <f>SUMPRODUCT([4]Objectifs!$BH$10:$BH$154,([4]Objectifs!$B$10:$B$154&gt;=$C$1)*([4]Objectifs!$B$10:$B$154&lt;=$C$2))</f>
        <v>0</v>
      </c>
      <c r="AF10" s="24">
        <f>SUMPRODUCT([4]Objectifs!$BI$10:$BI$154,([4]Objectifs!$B$10:$B$154&gt;=$C$1)*([4]Objectifs!$B$10:$B$154&lt;=$C$2))</f>
        <v>0</v>
      </c>
      <c r="AG10" s="38">
        <f>SUMPRODUCT([4]Objectifs!$BJ$10:$BJ$154,([4]Objectifs!$B$10:$B$154&gt;=$C$1)*([4]Objectifs!$B$10:$B$154&lt;=$C$2))</f>
        <v>0</v>
      </c>
      <c r="AH10" s="42" t="s">
        <v>133</v>
      </c>
    </row>
    <row r="11" spans="1:34" s="13" customFormat="1" ht="18.75" x14ac:dyDescent="0.3">
      <c r="A11" s="27" t="s">
        <v>154</v>
      </c>
      <c r="B11" s="19" t="s">
        <v>65</v>
      </c>
      <c r="C11" s="93" t="str">
        <f>[5]AVANCEMENT!$B$21</f>
        <v>P51 DaG</v>
      </c>
      <c r="D11" s="25">
        <f>[5]AVANCEMENT!$B$4</f>
        <v>90</v>
      </c>
      <c r="E11" s="20">
        <f>[5]AVANCEMENT!$D$8</f>
        <v>90</v>
      </c>
      <c r="F11" s="20">
        <f>[5]AVANCEMENT!$D$9</f>
        <v>90</v>
      </c>
      <c r="G11" s="20">
        <f>[5]AVANCEMENT!$H$9</f>
        <v>90</v>
      </c>
      <c r="H11" s="26">
        <f>[5]AVANCEMENT!$D$10</f>
        <v>90</v>
      </c>
      <c r="I11" s="25">
        <f>[5]AVANCEMENT!$N$9</f>
        <v>90</v>
      </c>
      <c r="J11" s="45">
        <f>[5]AVANCEMENT!$N$16</f>
        <v>1</v>
      </c>
      <c r="K11" s="20">
        <f>[5]AVANCEMENT!$N$10</f>
        <v>90</v>
      </c>
      <c r="L11" s="45">
        <f>[5]AVANCEMENT!$N$17</f>
        <v>1</v>
      </c>
      <c r="M11" s="25">
        <f>[5]AVANCEMENT!$B$5</f>
        <v>40</v>
      </c>
      <c r="N11" s="20">
        <f>[5]AVANCEMENT!$D$11</f>
        <v>40</v>
      </c>
      <c r="O11" s="26">
        <f>[5]AVANCEMENT!$D$12</f>
        <v>40</v>
      </c>
      <c r="P11" s="40">
        <f>[5]AVANCEMENT!$H$12</f>
        <v>40</v>
      </c>
      <c r="Q11" s="25">
        <f>[5]AVANCEMENT!$B$6</f>
        <v>3</v>
      </c>
      <c r="R11" s="20">
        <f>[5]AVANCEMENT!$D$14</f>
        <v>3</v>
      </c>
      <c r="S11" s="26">
        <f>[5]AVANCEMENT!$N$11</f>
        <v>3</v>
      </c>
      <c r="T11" s="25">
        <f>[5]AVANCEMENT!$I$9</f>
        <v>90</v>
      </c>
      <c r="U11" s="20">
        <f>[5]AVANCEMENT!$I$10</f>
        <v>90</v>
      </c>
      <c r="V11" s="20">
        <f>[5]AVANCEMENT!$I$14</f>
        <v>3</v>
      </c>
      <c r="W11" s="26">
        <f>[5]AVANCEMENT!$I$12</f>
        <v>40</v>
      </c>
      <c r="X11" s="35">
        <f>SUMPRODUCT([5]Objectifs!$D$10:$D$154,([5]Objectifs!$B$10:$B$154&gt;=$C$1)*([5]Objectifs!$B$10:$B$154&lt;=$C$2))</f>
        <v>0</v>
      </c>
      <c r="Y11" s="21">
        <f>SUMPRODUCT([5]Objectifs!$K$10:$K$154,([5]Objectifs!$B$10:$B$154&gt;=$C$1)*([5]Objectifs!$B$10:$B$154&lt;=$C$2))</f>
        <v>0</v>
      </c>
      <c r="Z11" s="21">
        <f>SUMPRODUCT([5]Objectifs!$R$10:$R$154,([5]Objectifs!$B$10:$B$154&gt;=$C$1)*([5]Objectifs!$B$10:$B$154&lt;=$C$2))</f>
        <v>0</v>
      </c>
      <c r="AA11" s="21">
        <f>SUMPRODUCT([5]Objectifs!$AE$10:$AE$154,([5]Objectifs!$B$10:$B$154&gt;=$C$1)*([5]Objectifs!$B$10:$B$154&lt;=$C$2))</f>
        <v>0</v>
      </c>
      <c r="AB11" s="21">
        <f>SUMPRODUCT([5]Objectifs!$AL$10:$AL$154,([5]Objectifs!$B$10:$B$154&gt;=$C$1)*([5]Objectifs!$B$10:$B$154&lt;=$C$2))</f>
        <v>0</v>
      </c>
      <c r="AC11" s="43">
        <f>SUMPRODUCT([5]Objectifs!$AS$10:$AS$154,([5]Objectifs!$B$10:$B$154&gt;=$C$1)*([5]Objectifs!$B$10:$B$154&lt;=$C$2))</f>
        <v>0</v>
      </c>
      <c r="AD11" s="35">
        <f>SUMPRODUCT([5]Objectifs!$BG$10:$BG$154,([5]Objectifs!$B$10:$B$154&gt;=$C$1)*([5]Objectifs!$B$10:$B$154&lt;=$C$2))</f>
        <v>0</v>
      </c>
      <c r="AE11" s="21">
        <f>SUMPRODUCT([5]Objectifs!$BH$10:$BH$154,([5]Objectifs!$B$10:$B$154&gt;=$C$1)*([5]Objectifs!$B$10:$B$154&lt;=$C$2))</f>
        <v>0</v>
      </c>
      <c r="AF11" s="21">
        <f>SUMPRODUCT([5]Objectifs!$BI$10:$BI$154,([5]Objectifs!$B$10:$B$154&gt;=$C$1)*([5]Objectifs!$B$10:$B$154&lt;=$C$2))</f>
        <v>0</v>
      </c>
      <c r="AG11" s="36">
        <f>SUMPRODUCT([5]Objectifs!$BJ$10:$BJ$154,([5]Objectifs!$B$10:$B$154&gt;=$C$1)*([5]Objectifs!$B$10:$B$154&lt;=$C$2))</f>
        <v>0</v>
      </c>
      <c r="AH11" s="42" t="s">
        <v>135</v>
      </c>
    </row>
    <row r="12" spans="1:34" s="13" customFormat="1" ht="18.75" x14ac:dyDescent="0.3">
      <c r="A12" s="27" t="s">
        <v>154</v>
      </c>
      <c r="B12" s="22" t="s">
        <v>65</v>
      </c>
      <c r="C12" s="94" t="str">
        <f>[6]AVANCEMENT!$B$21</f>
        <v>P51 DaD</v>
      </c>
      <c r="D12" s="27">
        <f>[6]AVANCEMENT!$B$4</f>
        <v>38</v>
      </c>
      <c r="E12" s="23">
        <f>[6]AVANCEMENT!$D$8</f>
        <v>38</v>
      </c>
      <c r="F12" s="23">
        <f>[6]AVANCEMENT!$D$9</f>
        <v>38</v>
      </c>
      <c r="G12" s="23">
        <f>[6]AVANCEMENT!$H$9</f>
        <v>38</v>
      </c>
      <c r="H12" s="28">
        <f>[6]AVANCEMENT!$D$10</f>
        <v>38</v>
      </c>
      <c r="I12" s="27">
        <f>[6]AVANCEMENT!$N$9</f>
        <v>38</v>
      </c>
      <c r="J12" s="46">
        <f>[6]AVANCEMENT!$N$16</f>
        <v>1</v>
      </c>
      <c r="K12" s="23">
        <f>[6]AVANCEMENT!$N$10</f>
        <v>38</v>
      </c>
      <c r="L12" s="46">
        <f>[6]AVANCEMENT!$N$17</f>
        <v>1</v>
      </c>
      <c r="M12" s="27">
        <f>[6]AVANCEMENT!$B$5</f>
        <v>0</v>
      </c>
      <c r="N12" s="23">
        <f>[6]AVANCEMENT!$D$11</f>
        <v>0</v>
      </c>
      <c r="O12" s="28">
        <f>[6]AVANCEMENT!$D$12</f>
        <v>0</v>
      </c>
      <c r="P12" s="41">
        <f>[6]AVANCEMENT!$H$12</f>
        <v>0</v>
      </c>
      <c r="Q12" s="27">
        <f>[6]AVANCEMENT!$B$6</f>
        <v>0</v>
      </c>
      <c r="R12" s="23">
        <f>[6]AVANCEMENT!$D$14</f>
        <v>0</v>
      </c>
      <c r="S12" s="28">
        <f>[6]AVANCEMENT!$N$11</f>
        <v>0</v>
      </c>
      <c r="T12" s="27">
        <f>[6]AVANCEMENT!$I$9</f>
        <v>38</v>
      </c>
      <c r="U12" s="23">
        <f>[6]AVANCEMENT!$I$10</f>
        <v>38</v>
      </c>
      <c r="V12" s="23">
        <f>[6]AVANCEMENT!$I$14</f>
        <v>0</v>
      </c>
      <c r="W12" s="28">
        <f>[6]AVANCEMENT!$I$12</f>
        <v>0</v>
      </c>
      <c r="X12" s="37">
        <f>SUMPRODUCT([6]Objectifs!$D$10:$D$154,([6]Objectifs!$B$10:$B$154&gt;=$C$1)*([6]Objectifs!$B$10:$B$154&lt;=$C$2))</f>
        <v>0</v>
      </c>
      <c r="Y12" s="24">
        <f>SUMPRODUCT([6]Objectifs!$K$10:$K$154,([6]Objectifs!$B$10:$B$154&gt;=$C$1)*([6]Objectifs!$B$10:$B$154&lt;=$C$2))</f>
        <v>0</v>
      </c>
      <c r="Z12" s="24">
        <f>SUMPRODUCT([6]Objectifs!$R$10:$R$154,([6]Objectifs!$B$10:$B$154&gt;=$C$1)*([6]Objectifs!$B$10:$B$154&lt;=$C$2))</f>
        <v>0</v>
      </c>
      <c r="AA12" s="24">
        <f>SUMPRODUCT([6]Objectifs!$AE$10:$AE$154,([6]Objectifs!$B$10:$B$154&gt;=$C$1)*([6]Objectifs!$B$10:$B$154&lt;=$C$2))</f>
        <v>0</v>
      </c>
      <c r="AB12" s="24">
        <f>SUMPRODUCT([6]Objectifs!$AL$10:$AL$154,([6]Objectifs!$B$10:$B$154&gt;=$C$1)*([6]Objectifs!$B$10:$B$154&lt;=$C$2))</f>
        <v>0</v>
      </c>
      <c r="AC12" s="44">
        <f>SUMPRODUCT([6]Objectifs!$AS$10:$AS$154,([6]Objectifs!$B$10:$B$154&gt;=$C$1)*([6]Objectifs!$B$10:$B$154&lt;=$C$2))</f>
        <v>0</v>
      </c>
      <c r="AD12" s="37">
        <f>SUMPRODUCT([6]Objectifs!$BG$10:$BG$154,([6]Objectifs!$B$10:$B$154&gt;=$C$1)*([6]Objectifs!$B$10:$B$154&lt;=$C$2))</f>
        <v>0</v>
      </c>
      <c r="AE12" s="24">
        <f>SUMPRODUCT([6]Objectifs!$BH$10:$BH$154,([6]Objectifs!$B$10:$B$154&gt;=$C$1)*([6]Objectifs!$B$10:$B$154&lt;=$C$2))</f>
        <v>0</v>
      </c>
      <c r="AF12" s="24">
        <f>SUMPRODUCT([6]Objectifs!$BI$10:$BI$154,([6]Objectifs!$B$10:$B$154&gt;=$C$1)*([6]Objectifs!$B$10:$B$154&lt;=$C$2))</f>
        <v>0</v>
      </c>
      <c r="AG12" s="38">
        <f>SUMPRODUCT([6]Objectifs!$BJ$10:$BJ$154,([6]Objectifs!$B$10:$B$154&gt;=$C$1)*([6]Objectifs!$B$10:$B$154&lt;=$C$2))</f>
        <v>0</v>
      </c>
      <c r="AH12" s="42" t="s">
        <v>136</v>
      </c>
    </row>
    <row r="13" spans="1:34" s="13" customFormat="1" ht="18.75" x14ac:dyDescent="0.3">
      <c r="A13" s="27" t="s">
        <v>154</v>
      </c>
      <c r="B13" s="19" t="s">
        <v>65</v>
      </c>
      <c r="C13" s="93" t="str">
        <f>[7]AVANCEMENT!$B$21</f>
        <v>P51 PHEV DaG</v>
      </c>
      <c r="D13" s="25">
        <f>[7]AVANCEMENT!$B$4</f>
        <v>6</v>
      </c>
      <c r="E13" s="20">
        <f>[7]AVANCEMENT!$D$8</f>
        <v>6</v>
      </c>
      <c r="F13" s="20">
        <f>[7]AVANCEMENT!$D$9</f>
        <v>6</v>
      </c>
      <c r="G13" s="20">
        <f>[7]AVANCEMENT!$H$9</f>
        <v>6</v>
      </c>
      <c r="H13" s="26">
        <f>[7]AVANCEMENT!$D$10</f>
        <v>6</v>
      </c>
      <c r="I13" s="25">
        <f>[7]AVANCEMENT!$N$9</f>
        <v>6</v>
      </c>
      <c r="J13" s="45">
        <f>[7]AVANCEMENT!$N$16</f>
        <v>1</v>
      </c>
      <c r="K13" s="20">
        <f>[7]AVANCEMENT!$N$10</f>
        <v>6</v>
      </c>
      <c r="L13" s="45">
        <f>[7]AVANCEMENT!$N$17</f>
        <v>1</v>
      </c>
      <c r="M13" s="25">
        <f>[7]AVANCEMENT!$B$5</f>
        <v>0</v>
      </c>
      <c r="N13" s="20">
        <f>[7]AVANCEMENT!$D$11</f>
        <v>0</v>
      </c>
      <c r="O13" s="26">
        <f>[7]AVANCEMENT!$D$12</f>
        <v>0</v>
      </c>
      <c r="P13" s="40">
        <f>[7]AVANCEMENT!$H$12</f>
        <v>0</v>
      </c>
      <c r="Q13" s="25">
        <f>[7]AVANCEMENT!$B$6</f>
        <v>3</v>
      </c>
      <c r="R13" s="20">
        <f>[7]AVANCEMENT!$D$14</f>
        <v>0</v>
      </c>
      <c r="S13" s="26">
        <f>[7]AVANCEMENT!$N$11</f>
        <v>0</v>
      </c>
      <c r="T13" s="25">
        <f>[7]AVANCEMENT!$I$9</f>
        <v>0</v>
      </c>
      <c r="U13" s="20">
        <f>[7]AVANCEMENT!$I$10</f>
        <v>0</v>
      </c>
      <c r="V13" s="20">
        <f>[7]AVANCEMENT!$I$14</f>
        <v>0</v>
      </c>
      <c r="W13" s="26">
        <f>[7]AVANCEMENT!$I$12</f>
        <v>0</v>
      </c>
      <c r="X13" s="35">
        <f>SUMPRODUCT([7]Objectifs!$D$10:$D$154,([7]Objectifs!$B$10:$B$154&gt;=$C$1)*([7]Objectifs!$B$10:$B$154&lt;=$C$2))</f>
        <v>0</v>
      </c>
      <c r="Y13" s="21">
        <f>SUMPRODUCT([7]Objectifs!$K$10:$K$154,([7]Objectifs!$B$10:$B$154&gt;=$C$1)*([7]Objectifs!$B$10:$B$154&lt;=$C$2))</f>
        <v>0</v>
      </c>
      <c r="Z13" s="21">
        <f>SUMPRODUCT([7]Objectifs!$R$10:$R$154,([7]Objectifs!$B$10:$B$154&gt;=$C$1)*([7]Objectifs!$B$10:$B$154&lt;=$C$2))</f>
        <v>0</v>
      </c>
      <c r="AA13" s="21">
        <f>SUMPRODUCT([7]Objectifs!$AE$10:$AE$154,([7]Objectifs!$B$10:$B$154&gt;=$C$1)*([7]Objectifs!$B$10:$B$154&lt;=$C$2))</f>
        <v>0</v>
      </c>
      <c r="AB13" s="21">
        <f>SUMPRODUCT([7]Objectifs!$AL$10:$AL$154,([7]Objectifs!$B$10:$B$154&gt;=$C$1)*([7]Objectifs!$B$10:$B$154&lt;=$C$2))</f>
        <v>0</v>
      </c>
      <c r="AC13" s="43">
        <f>SUMPRODUCT([7]Objectifs!$AS$10:$AS$154,([7]Objectifs!$B$10:$B$154&gt;=$C$1)*([7]Objectifs!$B$10:$B$154&lt;=$C$2))</f>
        <v>0</v>
      </c>
      <c r="AD13" s="35">
        <f>SUMPRODUCT([7]Objectifs!$BG$10:$BG$154,([7]Objectifs!$B$10:$B$154&gt;=$C$1)*([7]Objectifs!$B$10:$B$154&lt;=$C$2))</f>
        <v>0</v>
      </c>
      <c r="AE13" s="21">
        <f>SUMPRODUCT([7]Objectifs!$BH$10:$BH$154,([7]Objectifs!$B$10:$B$154&gt;=$C$1)*([7]Objectifs!$B$10:$B$154&lt;=$C$2))</f>
        <v>0</v>
      </c>
      <c r="AF13" s="21">
        <f>SUMPRODUCT([7]Objectifs!$BI$10:$BI$154,([7]Objectifs!$B$10:$B$154&gt;=$C$1)*([7]Objectifs!$B$10:$B$154&lt;=$C$2))</f>
        <v>0</v>
      </c>
      <c r="AG13" s="36">
        <f>SUMPRODUCT([7]Objectifs!$BJ$10:$BJ$154,([7]Objectifs!$B$10:$B$154&gt;=$C$1)*([7]Objectifs!$B$10:$B$154&lt;=$C$2))</f>
        <v>0</v>
      </c>
      <c r="AH13" s="42" t="s">
        <v>137</v>
      </c>
    </row>
    <row r="14" spans="1:34" s="13" customFormat="1" ht="18.75" x14ac:dyDescent="0.3">
      <c r="A14" s="27" t="s">
        <v>154</v>
      </c>
      <c r="B14" s="22" t="s">
        <v>65</v>
      </c>
      <c r="C14" s="94" t="str">
        <f>[8]AVANCEMENT!$B$21</f>
        <v>P51 PHEV DaD</v>
      </c>
      <c r="D14" s="27">
        <f>[8]AVANCEMENT!$B$4</f>
        <v>30</v>
      </c>
      <c r="E14" s="23">
        <f>[8]AVANCEMENT!$D$8</f>
        <v>30</v>
      </c>
      <c r="F14" s="23">
        <f>[8]AVANCEMENT!$D$9</f>
        <v>30</v>
      </c>
      <c r="G14" s="23">
        <f>[8]AVANCEMENT!$H$9</f>
        <v>30</v>
      </c>
      <c r="H14" s="28">
        <f>[8]AVANCEMENT!$D$10</f>
        <v>30</v>
      </c>
      <c r="I14" s="27">
        <f>[8]AVANCEMENT!$N$9</f>
        <v>30</v>
      </c>
      <c r="J14" s="46">
        <f>[8]AVANCEMENT!$N$16</f>
        <v>1</v>
      </c>
      <c r="K14" s="23">
        <f>[8]AVANCEMENT!$N$10</f>
        <v>30</v>
      </c>
      <c r="L14" s="46">
        <f>[8]AVANCEMENT!$N$17</f>
        <v>1</v>
      </c>
      <c r="M14" s="27">
        <f>[8]AVANCEMENT!$B$5</f>
        <v>0</v>
      </c>
      <c r="N14" s="23">
        <f>[8]AVANCEMENT!$D$11</f>
        <v>0</v>
      </c>
      <c r="O14" s="28">
        <f>[8]AVANCEMENT!$D$12</f>
        <v>0</v>
      </c>
      <c r="P14" s="41">
        <f>[8]AVANCEMENT!$H$12</f>
        <v>0</v>
      </c>
      <c r="Q14" s="27">
        <f>[8]AVANCEMENT!$B$6</f>
        <v>0</v>
      </c>
      <c r="R14" s="23">
        <f>[8]AVANCEMENT!$D$14</f>
        <v>0</v>
      </c>
      <c r="S14" s="28">
        <f>[8]AVANCEMENT!$N$11</f>
        <v>0</v>
      </c>
      <c r="T14" s="27">
        <f>[8]AVANCEMENT!$I$9</f>
        <v>30</v>
      </c>
      <c r="U14" s="23">
        <f>[8]AVANCEMENT!$I$10</f>
        <v>30</v>
      </c>
      <c r="V14" s="23">
        <f>[8]AVANCEMENT!$I$14</f>
        <v>0</v>
      </c>
      <c r="W14" s="28">
        <f>[8]AVANCEMENT!$I$12</f>
        <v>0</v>
      </c>
      <c r="X14" s="37">
        <f>SUMPRODUCT([8]Objectifs!$D$10:$D$154,([8]Objectifs!$B$10:$B$154&gt;=$C$1)*([8]Objectifs!$B$10:$B$154&lt;=$C$2))</f>
        <v>0</v>
      </c>
      <c r="Y14" s="24">
        <f>SUMPRODUCT([8]Objectifs!$K$10:$K$154,([8]Objectifs!$B$10:$B$154&gt;=$C$1)*([8]Objectifs!$B$10:$B$154&lt;=$C$2))</f>
        <v>0</v>
      </c>
      <c r="Z14" s="24">
        <f>SUMPRODUCT([8]Objectifs!$R$10:$R$154,([8]Objectifs!$B$10:$B$154&gt;=$C$1)*([8]Objectifs!$B$10:$B$154&lt;=$C$2))</f>
        <v>0</v>
      </c>
      <c r="AA14" s="24">
        <f>SUMPRODUCT([8]Objectifs!$AE$10:$AE$154,([8]Objectifs!$B$10:$B$154&gt;=$C$1)*([8]Objectifs!$B$10:$B$154&lt;=$C$2))</f>
        <v>0</v>
      </c>
      <c r="AB14" s="24">
        <f>SUMPRODUCT([8]Objectifs!$AL$10:$AL$154,([8]Objectifs!$B$10:$B$154&gt;=$C$1)*([8]Objectifs!$B$10:$B$154&lt;=$C$2))</f>
        <v>0</v>
      </c>
      <c r="AC14" s="44">
        <f>SUMPRODUCT([8]Objectifs!$AS$10:$AS$154,([8]Objectifs!$B$10:$B$154&gt;=$C$1)*([8]Objectifs!$B$10:$B$154&lt;=$C$2))</f>
        <v>0</v>
      </c>
      <c r="AD14" s="37">
        <f>SUMPRODUCT([8]Objectifs!$BG$10:$BG$154,([8]Objectifs!$B$10:$B$154&gt;=$C$1)*([8]Objectifs!$B$10:$B$154&lt;=$C$2))</f>
        <v>0</v>
      </c>
      <c r="AE14" s="24">
        <f>SUMPRODUCT([8]Objectifs!$BH$10:$BH$154,([8]Objectifs!$B$10:$B$154&gt;=$C$1)*([8]Objectifs!$B$10:$B$154&lt;=$C$2))</f>
        <v>0</v>
      </c>
      <c r="AF14" s="24">
        <f>SUMPRODUCT([8]Objectifs!$BI$10:$BI$154,([8]Objectifs!$B$10:$B$154&gt;=$C$1)*([8]Objectifs!$B$10:$B$154&lt;=$C$2))</f>
        <v>0</v>
      </c>
      <c r="AG14" s="38">
        <f>SUMPRODUCT([8]Objectifs!$BJ$10:$BJ$154,([8]Objectifs!$B$10:$B$154&gt;=$C$1)*([8]Objectifs!$B$10:$B$154&lt;=$C$2))</f>
        <v>0</v>
      </c>
      <c r="AH14" s="42" t="s">
        <v>138</v>
      </c>
    </row>
    <row r="15" spans="1:34" s="13" customFormat="1" ht="18.75" x14ac:dyDescent="0.3">
      <c r="A15" s="27" t="s">
        <v>154</v>
      </c>
      <c r="B15" s="19" t="s">
        <v>65</v>
      </c>
      <c r="C15" s="93" t="str">
        <f>[9]AVANCEMENT!$B$21</f>
        <v>P51 P52 MHEV DaG</v>
      </c>
      <c r="D15" s="25">
        <f>[9]AVANCEMENT!$B$4</f>
        <v>40</v>
      </c>
      <c r="E15" s="20">
        <f>[9]AVANCEMENT!$D$8</f>
        <v>40</v>
      </c>
      <c r="F15" s="20">
        <f>[9]AVANCEMENT!$D$9</f>
        <v>40</v>
      </c>
      <c r="G15" s="20">
        <f>[9]AVANCEMENT!$H$9</f>
        <v>40</v>
      </c>
      <c r="H15" s="26">
        <f>[9]AVANCEMENT!$D$10</f>
        <v>40</v>
      </c>
      <c r="I15" s="25">
        <f>[9]AVANCEMENT!$N$9</f>
        <v>40</v>
      </c>
      <c r="J15" s="45">
        <f>[9]AVANCEMENT!$N$16</f>
        <v>1</v>
      </c>
      <c r="K15" s="20">
        <f>[9]AVANCEMENT!$N$10</f>
        <v>40</v>
      </c>
      <c r="L15" s="45">
        <f>[9]AVANCEMENT!$N$17</f>
        <v>1</v>
      </c>
      <c r="M15" s="25">
        <f>[9]AVANCEMENT!$B$5</f>
        <v>0</v>
      </c>
      <c r="N15" s="20">
        <f>[9]AVANCEMENT!$D$11</f>
        <v>0</v>
      </c>
      <c r="O15" s="26">
        <f>[9]AVANCEMENT!$D$12</f>
        <v>0</v>
      </c>
      <c r="P15" s="40">
        <f>[9]AVANCEMENT!$H$12</f>
        <v>0</v>
      </c>
      <c r="Q15" s="25">
        <f>[9]AVANCEMENT!$B$6</f>
        <v>0</v>
      </c>
      <c r="R15" s="20">
        <f>[9]AVANCEMENT!$D$14</f>
        <v>0</v>
      </c>
      <c r="S15" s="26">
        <f>[9]AVANCEMENT!$N$11</f>
        <v>0</v>
      </c>
      <c r="T15" s="25">
        <f>[9]AVANCEMENT!$I$9</f>
        <v>0</v>
      </c>
      <c r="U15" s="20">
        <f>[9]AVANCEMENT!$I$10</f>
        <v>0</v>
      </c>
      <c r="V15" s="20">
        <f>[9]AVANCEMENT!$I$14</f>
        <v>0</v>
      </c>
      <c r="W15" s="26">
        <f>[9]AVANCEMENT!$I$12</f>
        <v>0</v>
      </c>
      <c r="X15" s="35">
        <f>SUMPRODUCT([9]Objectifs!$D$10:$D$154,([9]Objectifs!$B$10:$B$154&gt;=$C$1)*([9]Objectifs!$B$10:$B$154&lt;=$C$2))</f>
        <v>0</v>
      </c>
      <c r="Y15" s="21">
        <f>SUMPRODUCT([9]Objectifs!$K$10:$K$154,([9]Objectifs!$B$10:$B$154&gt;=$C$1)*([9]Objectifs!$B$10:$B$154&lt;=$C$2))</f>
        <v>0</v>
      </c>
      <c r="Z15" s="21">
        <f>SUMPRODUCT([9]Objectifs!$R$10:$R$154,([9]Objectifs!$B$10:$B$154&gt;=$C$1)*([9]Objectifs!$B$10:$B$154&lt;=$C$2))</f>
        <v>0</v>
      </c>
      <c r="AA15" s="21">
        <f>SUMPRODUCT([9]Objectifs!$AE$10:$AE$154,([9]Objectifs!$B$10:$B$154&gt;=$C$1)*([9]Objectifs!$B$10:$B$154&lt;=$C$2))</f>
        <v>0</v>
      </c>
      <c r="AB15" s="21">
        <f>SUMPRODUCT([9]Objectifs!$AL$10:$AL$154,([9]Objectifs!$B$10:$B$154&gt;=$C$1)*([9]Objectifs!$B$10:$B$154&lt;=$C$2))</f>
        <v>0</v>
      </c>
      <c r="AC15" s="43">
        <f>SUMPRODUCT([9]Objectifs!$AS$10:$AS$154,([9]Objectifs!$B$10:$B$154&gt;=$C$1)*([9]Objectifs!$B$10:$B$154&lt;=$C$2))</f>
        <v>0</v>
      </c>
      <c r="AD15" s="35">
        <f>SUMPRODUCT([9]Objectifs!$BG$10:$BG$154,([9]Objectifs!$B$10:$B$154&gt;=$C$1)*([9]Objectifs!$B$10:$B$154&lt;=$C$2))</f>
        <v>0</v>
      </c>
      <c r="AE15" s="21">
        <f>SUMPRODUCT([9]Objectifs!$BH$10:$BH$154,([9]Objectifs!$B$10:$B$154&gt;=$C$1)*([9]Objectifs!$B$10:$B$154&lt;=$C$2))</f>
        <v>0</v>
      </c>
      <c r="AF15" s="21">
        <f>SUMPRODUCT([9]Objectifs!$BI$10:$BI$154,([9]Objectifs!$B$10:$B$154&gt;=$C$1)*([9]Objectifs!$B$10:$B$154&lt;=$C$2))</f>
        <v>0</v>
      </c>
      <c r="AG15" s="36">
        <f>SUMPRODUCT([9]Objectifs!$BJ$10:$BJ$154,([9]Objectifs!$B$10:$B$154&gt;=$C$1)*([9]Objectifs!$B$10:$B$154&lt;=$C$2))</f>
        <v>0</v>
      </c>
      <c r="AH15" s="42" t="s">
        <v>139</v>
      </c>
    </row>
    <row r="16" spans="1:34" s="13" customFormat="1" ht="18.75" x14ac:dyDescent="0.3">
      <c r="A16" s="27" t="s">
        <v>154</v>
      </c>
      <c r="B16" s="19" t="s">
        <v>65</v>
      </c>
      <c r="C16" s="93" t="str">
        <f>[10]AVANCEMENT!$B$21</f>
        <v>eP512 DaG</v>
      </c>
      <c r="D16" s="25">
        <f>[10]AVANCEMENT!$B$4</f>
        <v>100</v>
      </c>
      <c r="E16" s="20">
        <f>[10]AVANCEMENT!$D$8</f>
        <v>100</v>
      </c>
      <c r="F16" s="20">
        <f>[10]AVANCEMENT!$D$9</f>
        <v>100</v>
      </c>
      <c r="G16" s="20">
        <f>[10]AVANCEMENT!$H$9</f>
        <v>100</v>
      </c>
      <c r="H16" s="26">
        <f>[10]AVANCEMENT!$D$10</f>
        <v>100</v>
      </c>
      <c r="I16" s="25">
        <f>[10]AVANCEMENT!$N$9</f>
        <v>100</v>
      </c>
      <c r="J16" s="45">
        <f>[10]AVANCEMENT!$N$16</f>
        <v>1</v>
      </c>
      <c r="K16" s="20">
        <f>[10]AVANCEMENT!$N$10</f>
        <v>100</v>
      </c>
      <c r="L16" s="45">
        <f>[10]AVANCEMENT!$N$17</f>
        <v>1</v>
      </c>
      <c r="M16" s="25">
        <f>[10]AVANCEMENT!$B$5</f>
        <v>0</v>
      </c>
      <c r="N16" s="20">
        <f>[10]AVANCEMENT!$D$11</f>
        <v>0</v>
      </c>
      <c r="O16" s="26">
        <f>[10]AVANCEMENT!$D$12</f>
        <v>0</v>
      </c>
      <c r="P16" s="40">
        <f>[10]AVANCEMENT!$H$12</f>
        <v>0</v>
      </c>
      <c r="Q16" s="25">
        <f>[10]AVANCEMENT!$B$6</f>
        <v>87</v>
      </c>
      <c r="R16" s="20">
        <f>[10]AVANCEMENT!$D$14</f>
        <v>0</v>
      </c>
      <c r="S16" s="26">
        <f>[10]AVANCEMENT!$N$11</f>
        <v>0</v>
      </c>
      <c r="T16" s="25">
        <f>[10]AVANCEMENT!$I$9</f>
        <v>0</v>
      </c>
      <c r="U16" s="20">
        <f>[10]AVANCEMENT!$I$10</f>
        <v>0</v>
      </c>
      <c r="V16" s="20">
        <f>[10]AVANCEMENT!$I$14</f>
        <v>0</v>
      </c>
      <c r="W16" s="26">
        <f>[10]AVANCEMENT!$I$12</f>
        <v>0</v>
      </c>
      <c r="X16" s="35">
        <f>SUMPRODUCT([10]Objectifs!$D$10:$D$154,([10]Objectifs!$B$10:$B$154&gt;=$C$1)*([10]Objectifs!$B$10:$B$154&lt;=$C$2))</f>
        <v>0</v>
      </c>
      <c r="Y16" s="21">
        <f>SUMPRODUCT([10]Objectifs!$K$10:$K$154,([10]Objectifs!$B$10:$B$154&gt;=$C$1)*([10]Objectifs!$B$10:$B$154&lt;=$C$2))</f>
        <v>2</v>
      </c>
      <c r="Z16" s="21">
        <f>SUMPRODUCT([10]Objectifs!$R$10:$R$154,([10]Objectifs!$B$10:$B$154&gt;=$C$1)*([10]Objectifs!$B$10:$B$154&lt;=$C$2))</f>
        <v>2</v>
      </c>
      <c r="AA16" s="21">
        <f>SUMPRODUCT([10]Objectifs!$AE$10:$AE$154,([10]Objectifs!$B$10:$B$154&gt;=$C$1)*([10]Objectifs!$B$10:$B$154&lt;=$C$2))</f>
        <v>0</v>
      </c>
      <c r="AB16" s="21">
        <f>SUMPRODUCT([10]Objectifs!$AL$10:$AL$154,([10]Objectifs!$B$10:$B$154&gt;=$C$1)*([10]Objectifs!$B$10:$B$154&lt;=$C$2))</f>
        <v>0</v>
      </c>
      <c r="AC16" s="43">
        <f>SUMPRODUCT([10]Objectifs!$AS$10:$AS$154,([10]Objectifs!$B$10:$B$154&gt;=$C$1)*([10]Objectifs!$B$10:$B$154&lt;=$C$2))</f>
        <v>0</v>
      </c>
      <c r="AD16" s="35">
        <f>SUMPRODUCT([10]Objectifs!$BG$10:$BG$154,([10]Objectifs!$B$10:$B$154&gt;=$C$1)*([10]Objectifs!$B$10:$B$154&lt;=$C$2))</f>
        <v>0</v>
      </c>
      <c r="AE16" s="21">
        <f>SUMPRODUCT([10]Objectifs!$BH$10:$BH$154,([10]Objectifs!$B$10:$B$154&gt;=$C$1)*([10]Objectifs!$B$10:$B$154&lt;=$C$2))</f>
        <v>0</v>
      </c>
      <c r="AF16" s="21">
        <f>SUMPRODUCT([10]Objectifs!$BI$10:$BI$154,([10]Objectifs!$B$10:$B$154&gt;=$C$1)*([10]Objectifs!$B$10:$B$154&lt;=$C$2))</f>
        <v>0</v>
      </c>
      <c r="AG16" s="36">
        <f>SUMPRODUCT([10]Objectifs!$BJ$10:$BJ$154,([10]Objectifs!$B$10:$B$154&gt;=$C$1)*([10]Objectifs!$B$10:$B$154&lt;=$C$2))</f>
        <v>0</v>
      </c>
      <c r="AH16" s="42" t="s">
        <v>140</v>
      </c>
    </row>
    <row r="17" spans="1:34" s="13" customFormat="1" ht="18.75" x14ac:dyDescent="0.3">
      <c r="A17" s="27" t="s">
        <v>154</v>
      </c>
      <c r="B17" s="19" t="s">
        <v>65</v>
      </c>
      <c r="C17" s="93" t="str">
        <f>[11]AVANCEMENT!$B$21</f>
        <v>P54 DaG</v>
      </c>
      <c r="D17" s="25">
        <f>[11]AVANCEMENT!$B$4</f>
        <v>144</v>
      </c>
      <c r="E17" s="20">
        <f>[11]AVANCEMENT!$D$8</f>
        <v>144</v>
      </c>
      <c r="F17" s="20">
        <f>[11]AVANCEMENT!$D$9</f>
        <v>144</v>
      </c>
      <c r="G17" s="20">
        <f>[11]AVANCEMENT!$H$9</f>
        <v>144</v>
      </c>
      <c r="H17" s="26">
        <f>[11]AVANCEMENT!$D$10</f>
        <v>144</v>
      </c>
      <c r="I17" s="25">
        <f>[11]AVANCEMENT!$N$9</f>
        <v>144</v>
      </c>
      <c r="J17" s="45">
        <f>[11]AVANCEMENT!$N$16</f>
        <v>1</v>
      </c>
      <c r="K17" s="20">
        <f>[11]AVANCEMENT!$N$10</f>
        <v>144</v>
      </c>
      <c r="L17" s="45">
        <f>[11]AVANCEMENT!$N$17</f>
        <v>1</v>
      </c>
      <c r="M17" s="25">
        <f>[11]AVANCEMENT!$B$5</f>
        <v>333</v>
      </c>
      <c r="N17" s="20">
        <f>[11]AVANCEMENT!$D$11</f>
        <v>328</v>
      </c>
      <c r="O17" s="26">
        <f>[11]AVANCEMENT!$D$12</f>
        <v>328</v>
      </c>
      <c r="P17" s="40">
        <f>[11]AVANCEMENT!$H$12</f>
        <v>328</v>
      </c>
      <c r="Q17" s="25">
        <f>[11]AVANCEMENT!$B$6</f>
        <v>576</v>
      </c>
      <c r="R17" s="20">
        <f>[11]AVANCEMENT!$D$14</f>
        <v>576</v>
      </c>
      <c r="S17" s="26">
        <f>[11]AVANCEMENT!$N$11</f>
        <v>37</v>
      </c>
      <c r="T17" s="25">
        <f>[11]AVANCEMENT!$I$9</f>
        <v>144</v>
      </c>
      <c r="U17" s="20">
        <f>[11]AVANCEMENT!$I$10</f>
        <v>144</v>
      </c>
      <c r="V17" s="20">
        <f>[11]AVANCEMENT!$I$14</f>
        <v>576</v>
      </c>
      <c r="W17" s="26">
        <f>[11]AVANCEMENT!$I$12</f>
        <v>331</v>
      </c>
      <c r="X17" s="35">
        <f>SUMPRODUCT([11]Objectifs!$D$10:$D$154,([11]Objectifs!$B$10:$B$154&gt;=$C$1)*([11]Objectifs!$B$10:$B$154&lt;=$C$2))</f>
        <v>0</v>
      </c>
      <c r="Y17" s="21">
        <f>SUMPRODUCT([11]Objectifs!$K$10:$K$154,([11]Objectifs!$B$10:$B$154&gt;=$C$1)*([11]Objectifs!$B$10:$B$154&lt;=$C$2))</f>
        <v>0</v>
      </c>
      <c r="Z17" s="21">
        <f>SUMPRODUCT([11]Objectifs!$R$10:$R$154,([11]Objectifs!$B$10:$B$154&gt;=$C$1)*([11]Objectifs!$B$10:$B$154&lt;=$C$2))</f>
        <v>0</v>
      </c>
      <c r="AA17" s="21">
        <f>SUMPRODUCT([11]Objectifs!$AE$10:$AE$154,([11]Objectifs!$B$10:$B$154&gt;=$C$1)*([11]Objectifs!$B$10:$B$154&lt;=$C$2))</f>
        <v>0</v>
      </c>
      <c r="AB17" s="21">
        <f>SUMPRODUCT([11]Objectifs!$AL$10:$AL$154,([11]Objectifs!$B$10:$B$154&gt;=$C$1)*([11]Objectifs!$B$10:$B$154&lt;=$C$2))</f>
        <v>0</v>
      </c>
      <c r="AC17" s="43">
        <f>SUMPRODUCT([11]Objectifs!$AS$10:$AS$154,([11]Objectifs!$B$10:$B$154&gt;=$C$1)*([11]Objectifs!$B$10:$B$154&lt;=$C$2))</f>
        <v>0</v>
      </c>
      <c r="AD17" s="35">
        <f>SUMPRODUCT([11]Objectifs!$BG$10:$BG$154,([11]Objectifs!$B$10:$B$154&gt;=$C$1)*([11]Objectifs!$B$10:$B$154&lt;=$C$2))</f>
        <v>0</v>
      </c>
      <c r="AE17" s="21">
        <f>SUMPRODUCT([11]Objectifs!$BH$10:$BH$154,([11]Objectifs!$B$10:$B$154&gt;=$C$1)*([11]Objectifs!$B$10:$B$154&lt;=$C$2))</f>
        <v>0</v>
      </c>
      <c r="AF17" s="21">
        <f>SUMPRODUCT([11]Objectifs!$BI$10:$BI$154,([11]Objectifs!$B$10:$B$154&gt;=$C$1)*([11]Objectifs!$B$10:$B$154&lt;=$C$2))</f>
        <v>0</v>
      </c>
      <c r="AG17" s="36">
        <f>SUMPRODUCT([11]Objectifs!$BJ$10:$BJ$154,([11]Objectifs!$B$10:$B$154&gt;=$C$1)*([11]Objectifs!$B$10:$B$154&lt;=$C$2))</f>
        <v>0</v>
      </c>
      <c r="AH17" s="42" t="s">
        <v>142</v>
      </c>
    </row>
    <row r="18" spans="1:34" s="13" customFormat="1" ht="18.75" x14ac:dyDescent="0.3">
      <c r="A18" s="27" t="s">
        <v>154</v>
      </c>
      <c r="B18" s="22" t="s">
        <v>65</v>
      </c>
      <c r="C18" s="94" t="str">
        <f>[12]AVANCEMENT!$B$21</f>
        <v>P54 DaD</v>
      </c>
      <c r="D18" s="27">
        <f>[12]AVANCEMENT!$B$4</f>
        <v>92</v>
      </c>
      <c r="E18" s="23">
        <f>[12]AVANCEMENT!$D$8</f>
        <v>92</v>
      </c>
      <c r="F18" s="23">
        <f>[12]AVANCEMENT!$D$9</f>
        <v>92</v>
      </c>
      <c r="G18" s="23">
        <f>[12]AVANCEMENT!$H$9</f>
        <v>92</v>
      </c>
      <c r="H18" s="28">
        <f>[12]AVANCEMENT!$D$10</f>
        <v>92</v>
      </c>
      <c r="I18" s="27">
        <f>[12]AVANCEMENT!$N$9</f>
        <v>92</v>
      </c>
      <c r="J18" s="46">
        <f>[11]AVANCEMENT!$N$16</f>
        <v>1</v>
      </c>
      <c r="K18" s="23">
        <f>[12]AVANCEMENT!$N$10</f>
        <v>92</v>
      </c>
      <c r="L18" s="46">
        <f>[11]AVANCEMENT!$N$17</f>
        <v>1</v>
      </c>
      <c r="M18" s="27">
        <f>[12]AVANCEMENT!$B$5</f>
        <v>59</v>
      </c>
      <c r="N18" s="23">
        <f>[12]AVANCEMENT!$D$11</f>
        <v>59</v>
      </c>
      <c r="O18" s="28">
        <f>[12]AVANCEMENT!$D$12</f>
        <v>59</v>
      </c>
      <c r="P18" s="41">
        <f>[12]AVANCEMENT!$H$12</f>
        <v>59</v>
      </c>
      <c r="Q18" s="27">
        <f>[12]AVANCEMENT!$B$6</f>
        <v>110</v>
      </c>
      <c r="R18" s="23">
        <f>[12]AVANCEMENT!$D$14</f>
        <v>110</v>
      </c>
      <c r="S18" s="28">
        <f>[12]AVANCEMENT!$N$11</f>
        <v>110</v>
      </c>
      <c r="T18" s="27">
        <f>[12]AVANCEMENT!$I$9</f>
        <v>92</v>
      </c>
      <c r="U18" s="23">
        <f>[12]AVANCEMENT!$I$10</f>
        <v>92</v>
      </c>
      <c r="V18" s="23">
        <f>[12]AVANCEMENT!$I$14</f>
        <v>110</v>
      </c>
      <c r="W18" s="28">
        <f>[12]AVANCEMENT!$I$12</f>
        <v>59</v>
      </c>
      <c r="X18" s="37">
        <f>SUMPRODUCT([12]Objectifs!$D$10:$D$154,([12]Objectifs!$B$10:$B$154&gt;=$C$1)*([12]Objectifs!$B$10:$B$154&lt;=$C$2))</f>
        <v>0</v>
      </c>
      <c r="Y18" s="24">
        <f>SUMPRODUCT([12]Objectifs!$K$10:$K$154,([12]Objectifs!$B$10:$B$154&gt;=$C$1)*([12]Objectifs!$B$10:$B$154&lt;=$C$2))</f>
        <v>0</v>
      </c>
      <c r="Z18" s="24">
        <f>SUMPRODUCT([12]Objectifs!$R$10:$R$154,([12]Objectifs!$B$10:$B$154&gt;=$C$1)*([12]Objectifs!$B$10:$B$154&lt;=$C$2))</f>
        <v>0</v>
      </c>
      <c r="AA18" s="24">
        <f>SUMPRODUCT([12]Objectifs!$AE$10:$AE$154,([12]Objectifs!$B$10:$B$154&gt;=$C$1)*([12]Objectifs!$B$10:$B$154&lt;=$C$2))</f>
        <v>0</v>
      </c>
      <c r="AB18" s="24">
        <f>SUMPRODUCT([12]Objectifs!$AL$10:$AL$154,([12]Objectifs!$B$10:$B$154&gt;=$C$1)*([12]Objectifs!$B$10:$B$154&lt;=$C$2))</f>
        <v>0</v>
      </c>
      <c r="AC18" s="44">
        <f>SUMPRODUCT([12]Objectifs!$AS$10:$AS$154,([12]Objectifs!$B$10:$B$154&gt;=$C$1)*([12]Objectifs!$B$10:$B$154&lt;=$C$2))</f>
        <v>0</v>
      </c>
      <c r="AD18" s="37">
        <f>SUMPRODUCT([12]Objectifs!$BG$10:$BG$154,([12]Objectifs!$B$10:$B$154&gt;=$C$1)*([12]Objectifs!$B$10:$B$154&lt;=$C$2))</f>
        <v>0</v>
      </c>
      <c r="AE18" s="24">
        <f>SUMPRODUCT([12]Objectifs!$BH$10:$BH$154,([12]Objectifs!$B$10:$B$154&gt;=$C$1)*([12]Objectifs!$B$10:$B$154&lt;=$C$2))</f>
        <v>0</v>
      </c>
      <c r="AF18" s="24">
        <f>SUMPRODUCT([12]Objectifs!$BI$10:$BI$154,([12]Objectifs!$B$10:$B$154&gt;=$C$1)*([12]Objectifs!$B$10:$B$154&lt;=$C$2))</f>
        <v>0</v>
      </c>
      <c r="AG18" s="38">
        <f>SUMPRODUCT([12]Objectifs!$BJ$10:$BJ$154,([12]Objectifs!$B$10:$B$154&gt;=$C$1)*([12]Objectifs!$B$10:$B$154&lt;=$C$2))</f>
        <v>0</v>
      </c>
      <c r="AH18" s="42" t="s">
        <v>143</v>
      </c>
    </row>
    <row r="19" spans="1:34" s="13" customFormat="1" ht="18.75" x14ac:dyDescent="0.3">
      <c r="A19" s="27" t="s">
        <v>154</v>
      </c>
      <c r="B19" s="19" t="s">
        <v>65</v>
      </c>
      <c r="C19" s="93" t="str">
        <f>[13]AVANCEMENT!$B$21</f>
        <v>P54 PHEV DaG</v>
      </c>
      <c r="D19" s="25">
        <f>[13]AVANCEMENT!$B$4</f>
        <v>113</v>
      </c>
      <c r="E19" s="20">
        <f>[13]AVANCEMENT!$D$8</f>
        <v>113</v>
      </c>
      <c r="F19" s="20">
        <f>[13]AVANCEMENT!$D$9</f>
        <v>113</v>
      </c>
      <c r="G19" s="20">
        <f>[13]AVANCEMENT!$H$9</f>
        <v>113</v>
      </c>
      <c r="H19" s="26">
        <f>[13]AVANCEMENT!$D$10</f>
        <v>113</v>
      </c>
      <c r="I19" s="25">
        <f>[13]AVANCEMENT!$N$9</f>
        <v>113</v>
      </c>
      <c r="J19" s="45">
        <f>[13]AVANCEMENT!$N$16</f>
        <v>1</v>
      </c>
      <c r="K19" s="20">
        <f>[13]AVANCEMENT!$N$10</f>
        <v>113</v>
      </c>
      <c r="L19" s="45">
        <f>[13]AVANCEMENT!$N$17</f>
        <v>1</v>
      </c>
      <c r="M19" s="25">
        <f>[13]AVANCEMENT!$B$5</f>
        <v>84</v>
      </c>
      <c r="N19" s="20">
        <f>[13]AVANCEMENT!$D$11</f>
        <v>84</v>
      </c>
      <c r="O19" s="26">
        <f>[13]AVANCEMENT!$D$12</f>
        <v>84</v>
      </c>
      <c r="P19" s="40">
        <f>[13]AVANCEMENT!$H$12</f>
        <v>84</v>
      </c>
      <c r="Q19" s="25">
        <f>[13]AVANCEMENT!$B$6</f>
        <v>44</v>
      </c>
      <c r="R19" s="20">
        <f>[13]AVANCEMENT!$D$14</f>
        <v>44</v>
      </c>
      <c r="S19" s="26">
        <f>[13]AVANCEMENT!$N$11</f>
        <v>0</v>
      </c>
      <c r="T19" s="25">
        <f>[13]AVANCEMENT!$I$9</f>
        <v>113</v>
      </c>
      <c r="U19" s="20">
        <f>[13]AVANCEMENT!$I$10</f>
        <v>113</v>
      </c>
      <c r="V19" s="20">
        <f>[13]AVANCEMENT!$I$14</f>
        <v>44</v>
      </c>
      <c r="W19" s="26">
        <f>[13]AVANCEMENT!$I$12</f>
        <v>74</v>
      </c>
      <c r="X19" s="35">
        <f>SUMPRODUCT([13]Objectifs!$D$10:$D$154,([13]Objectifs!$B$10:$B$154&gt;=$C$1)*([13]Objectifs!$B$10:$B$154&lt;=$C$2))</f>
        <v>0</v>
      </c>
      <c r="Y19" s="21">
        <f>SUMPRODUCT([13]Objectifs!$K$10:$K$154,([13]Objectifs!$B$10:$B$154&gt;=$C$1)*([13]Objectifs!$B$10:$B$154&lt;=$C$2))</f>
        <v>0</v>
      </c>
      <c r="Z19" s="21">
        <f>SUMPRODUCT([13]Objectifs!$R$10:$R$154,([13]Objectifs!$B$10:$B$154&gt;=$C$1)*([13]Objectifs!$B$10:$B$154&lt;=$C$2))</f>
        <v>0</v>
      </c>
      <c r="AA19" s="21">
        <f>SUMPRODUCT([13]Objectifs!$AE$10:$AE$154,([13]Objectifs!$B$10:$B$154&gt;=$C$1)*([13]Objectifs!$B$10:$B$154&lt;=$C$2))</f>
        <v>0</v>
      </c>
      <c r="AB19" s="21">
        <f>SUMPRODUCT([13]Objectifs!$AL$10:$AL$154,([13]Objectifs!$B$10:$B$154&gt;=$C$1)*([13]Objectifs!$B$10:$B$154&lt;=$C$2))</f>
        <v>0</v>
      </c>
      <c r="AC19" s="43">
        <f>SUMPRODUCT([13]Objectifs!$AS$10:$AS$154,([13]Objectifs!$B$10:$B$154&gt;=$C$1)*([13]Objectifs!$B$10:$B$154&lt;=$C$2))</f>
        <v>0</v>
      </c>
      <c r="AD19" s="35">
        <f>SUMPRODUCT([13]Objectifs!$BG$10:$BG$154,([13]Objectifs!$B$10:$B$154&gt;=$C$1)*([13]Objectifs!$B$10:$B$154&lt;=$C$2))</f>
        <v>0</v>
      </c>
      <c r="AE19" s="21">
        <f>SUMPRODUCT([13]Objectifs!$BH$10:$BH$154,([13]Objectifs!$B$10:$B$154&gt;=$C$1)*([13]Objectifs!$B$10:$B$154&lt;=$C$2))</f>
        <v>0</v>
      </c>
      <c r="AF19" s="21">
        <f>SUMPRODUCT([13]Objectifs!$BI$10:$BI$154,([13]Objectifs!$B$10:$B$154&gt;=$C$1)*([13]Objectifs!$B$10:$B$154&lt;=$C$2))</f>
        <v>0</v>
      </c>
      <c r="AG19" s="36">
        <f>SUMPRODUCT([13]Objectifs!$BJ$10:$BJ$154,([13]Objectifs!$B$10:$B$154&gt;=$C$1)*([13]Objectifs!$B$10:$B$154&lt;=$C$2))</f>
        <v>0</v>
      </c>
      <c r="AH19" s="42" t="s">
        <v>144</v>
      </c>
    </row>
    <row r="20" spans="1:34" s="13" customFormat="1" ht="18.75" x14ac:dyDescent="0.3">
      <c r="A20" s="27" t="s">
        <v>154</v>
      </c>
      <c r="B20" s="22" t="s">
        <v>65</v>
      </c>
      <c r="C20" s="94" t="str">
        <f>[14]AVANCEMENT!$B$21</f>
        <v>P54 PHEV DaD</v>
      </c>
      <c r="D20" s="27">
        <f>[14]AVANCEMENT!$B$4</f>
        <v>107</v>
      </c>
      <c r="E20" s="23">
        <f>[14]AVANCEMENT!$D$8</f>
        <v>107</v>
      </c>
      <c r="F20" s="23">
        <f>[14]AVANCEMENT!$D$9</f>
        <v>107</v>
      </c>
      <c r="G20" s="23">
        <f>[14]AVANCEMENT!$H$9</f>
        <v>107</v>
      </c>
      <c r="H20" s="28">
        <f>[14]AVANCEMENT!$D$10</f>
        <v>107</v>
      </c>
      <c r="I20" s="27">
        <f>[14]AVANCEMENT!$N$9</f>
        <v>107</v>
      </c>
      <c r="J20" s="46">
        <f>[13]AVANCEMENT!$N$16</f>
        <v>1</v>
      </c>
      <c r="K20" s="23">
        <f>[14]AVANCEMENT!$N$10</f>
        <v>107</v>
      </c>
      <c r="L20" s="46">
        <f>[13]AVANCEMENT!$N$17</f>
        <v>1</v>
      </c>
      <c r="M20" s="27">
        <f>[14]AVANCEMENT!$B$5</f>
        <v>0</v>
      </c>
      <c r="N20" s="23">
        <f>[14]AVANCEMENT!$D$11</f>
        <v>0</v>
      </c>
      <c r="O20" s="28">
        <f>[14]AVANCEMENT!$D$12</f>
        <v>0</v>
      </c>
      <c r="P20" s="41">
        <f>[14]AVANCEMENT!$H$12</f>
        <v>0</v>
      </c>
      <c r="Q20" s="27">
        <f>[14]AVANCEMENT!$B$6</f>
        <v>0</v>
      </c>
      <c r="R20" s="23">
        <f>[14]AVANCEMENT!$D$14</f>
        <v>0</v>
      </c>
      <c r="S20" s="28">
        <f>[14]AVANCEMENT!$N$11</f>
        <v>0</v>
      </c>
      <c r="T20" s="27">
        <f>[14]AVANCEMENT!$I$9</f>
        <v>107</v>
      </c>
      <c r="U20" s="23">
        <f>[14]AVANCEMENT!$I$10</f>
        <v>107</v>
      </c>
      <c r="V20" s="23">
        <f>[14]AVANCEMENT!$I$14</f>
        <v>0</v>
      </c>
      <c r="W20" s="28">
        <f>[14]AVANCEMENT!$I$12</f>
        <v>0</v>
      </c>
      <c r="X20" s="37">
        <f>SUMPRODUCT([14]Objectifs!$D$10:$D$154,([14]Objectifs!$B$10:$B$154&gt;=$C$1)*([14]Objectifs!$B$10:$B$154&lt;=$C$2))</f>
        <v>0</v>
      </c>
      <c r="Y20" s="24">
        <f>SUMPRODUCT([14]Objectifs!$K$10:$K$154,([14]Objectifs!$B$10:$B$154&gt;=$C$1)*([14]Objectifs!$B$10:$B$154&lt;=$C$2))</f>
        <v>0</v>
      </c>
      <c r="Z20" s="24">
        <f>SUMPRODUCT([14]Objectifs!$R$10:$R$154,([14]Objectifs!$B$10:$B$154&gt;=$C$1)*([14]Objectifs!$B$10:$B$154&lt;=$C$2))</f>
        <v>0</v>
      </c>
      <c r="AA20" s="24">
        <f>SUMPRODUCT([14]Objectifs!$AE$10:$AE$154,([14]Objectifs!$B$10:$B$154&gt;=$C$1)*([14]Objectifs!$B$10:$B$154&lt;=$C$2))</f>
        <v>0</v>
      </c>
      <c r="AB20" s="24">
        <f>SUMPRODUCT([14]Objectifs!$AL$10:$AL$154,([14]Objectifs!$B$10:$B$154&gt;=$C$1)*([14]Objectifs!$B$10:$B$154&lt;=$C$2))</f>
        <v>0</v>
      </c>
      <c r="AC20" s="44">
        <f>SUMPRODUCT([14]Objectifs!$AS$10:$AS$154,([14]Objectifs!$B$10:$B$154&gt;=$C$1)*([14]Objectifs!$B$10:$B$154&lt;=$C$2))</f>
        <v>0</v>
      </c>
      <c r="AD20" s="37">
        <f>SUMPRODUCT([14]Objectifs!$BG$10:$BG$154,([14]Objectifs!$B$10:$B$154&gt;=$C$1)*([14]Objectifs!$B$10:$B$154&lt;=$C$2))</f>
        <v>0</v>
      </c>
      <c r="AE20" s="24">
        <f>SUMPRODUCT([14]Objectifs!$BH$10:$BH$154,([14]Objectifs!$B$10:$B$154&gt;=$C$1)*([14]Objectifs!$B$10:$B$154&lt;=$C$2))</f>
        <v>0</v>
      </c>
      <c r="AF20" s="24">
        <f>SUMPRODUCT([14]Objectifs!$BI$10:$BI$154,([14]Objectifs!$B$10:$B$154&gt;=$C$1)*([14]Objectifs!$B$10:$B$154&lt;=$C$2))</f>
        <v>0</v>
      </c>
      <c r="AG20" s="38">
        <f>SUMPRODUCT([14]Objectifs!$BJ$10:$BJ$154,([14]Objectifs!$B$10:$B$154&gt;=$C$1)*([14]Objectifs!$B$10:$B$154&lt;=$C$2))</f>
        <v>0</v>
      </c>
      <c r="AH20" s="42" t="s">
        <v>145</v>
      </c>
    </row>
    <row r="21" spans="1:34" s="13" customFormat="1" ht="18.75" x14ac:dyDescent="0.3">
      <c r="A21" s="27" t="s">
        <v>154</v>
      </c>
      <c r="B21" s="19" t="s">
        <v>65</v>
      </c>
      <c r="C21" s="93" t="str">
        <f>[15]AVANCEMENT!$B$21</f>
        <v>P54 MHEV DaG</v>
      </c>
      <c r="D21" s="25">
        <f>[15]AVANCEMENT!$B$4</f>
        <v>36</v>
      </c>
      <c r="E21" s="20">
        <f>[15]AVANCEMENT!$D$8</f>
        <v>36</v>
      </c>
      <c r="F21" s="20">
        <f>[15]AVANCEMENT!$D$9</f>
        <v>36</v>
      </c>
      <c r="G21" s="20">
        <f>[15]AVANCEMENT!$H$9</f>
        <v>36</v>
      </c>
      <c r="H21" s="26">
        <f>[15]AVANCEMENT!$D$10</f>
        <v>36</v>
      </c>
      <c r="I21" s="25">
        <f>[15]AVANCEMENT!$N$9</f>
        <v>34</v>
      </c>
      <c r="J21" s="45">
        <f>[15]AVANCEMENT!$N$16</f>
        <v>0.94444444444444442</v>
      </c>
      <c r="K21" s="20">
        <f>[15]AVANCEMENT!$N$10</f>
        <v>34</v>
      </c>
      <c r="L21" s="45">
        <f>[15]AVANCEMENT!$N$17</f>
        <v>0.94444444444444442</v>
      </c>
      <c r="M21" s="25">
        <f>[15]AVANCEMENT!$B$5</f>
        <v>0</v>
      </c>
      <c r="N21" s="20">
        <f>[15]AVANCEMENT!$D$11</f>
        <v>0</v>
      </c>
      <c r="O21" s="26">
        <f>[15]AVANCEMENT!$D$12</f>
        <v>0</v>
      </c>
      <c r="P21" s="40">
        <f>[15]AVANCEMENT!$H$12</f>
        <v>0</v>
      </c>
      <c r="Q21" s="25">
        <f>[15]AVANCEMENT!$B$6</f>
        <v>0</v>
      </c>
      <c r="R21" s="20">
        <f>[15]AVANCEMENT!$D$14</f>
        <v>0</v>
      </c>
      <c r="S21" s="26">
        <f>[15]AVANCEMENT!$N$11</f>
        <v>0</v>
      </c>
      <c r="T21" s="25">
        <f>[15]AVANCEMENT!$I$9</f>
        <v>0</v>
      </c>
      <c r="U21" s="20">
        <f>[15]AVANCEMENT!$I$10</f>
        <v>0</v>
      </c>
      <c r="V21" s="20">
        <f>[15]AVANCEMENT!$I$14</f>
        <v>0</v>
      </c>
      <c r="W21" s="26">
        <f>[15]AVANCEMENT!$I$12</f>
        <v>0</v>
      </c>
      <c r="X21" s="35">
        <f>SUMPRODUCT([15]Objectifs!$D$10:$D$154,([15]Objectifs!$B$10:$B$154&gt;=$C$1)*([15]Objectifs!$B$10:$B$154&lt;=$C$2))</f>
        <v>0</v>
      </c>
      <c r="Y21" s="21">
        <f>SUMPRODUCT([15]Objectifs!$K$10:$K$154,([15]Objectifs!$B$10:$B$154&gt;=$C$1)*([15]Objectifs!$B$10:$B$154&lt;=$C$2))</f>
        <v>0</v>
      </c>
      <c r="Z21" s="21">
        <f>SUMPRODUCT([15]Objectifs!$R$10:$R$154,([15]Objectifs!$B$10:$B$154&gt;=$C$1)*([15]Objectifs!$B$10:$B$154&lt;=$C$2))</f>
        <v>0</v>
      </c>
      <c r="AA21" s="21">
        <f>SUMPRODUCT([15]Objectifs!$AE$10:$AE$154,([15]Objectifs!$B$10:$B$154&gt;=$C$1)*([15]Objectifs!$B$10:$B$154&lt;=$C$2))</f>
        <v>0</v>
      </c>
      <c r="AB21" s="21">
        <f>SUMPRODUCT([15]Objectifs!$AL$10:$AL$154,([15]Objectifs!$B$10:$B$154&gt;=$C$1)*([15]Objectifs!$B$10:$B$154&lt;=$C$2))</f>
        <v>0</v>
      </c>
      <c r="AC21" s="43">
        <f>SUMPRODUCT([15]Objectifs!$AS$10:$AS$154,([15]Objectifs!$B$10:$B$154&gt;=$C$1)*([15]Objectifs!$B$10:$B$154&lt;=$C$2))</f>
        <v>0</v>
      </c>
      <c r="AD21" s="35">
        <f>SUMPRODUCT([15]Objectifs!$BG$10:$BG$154,([15]Objectifs!$B$10:$B$154&gt;=$C$1)*([15]Objectifs!$B$10:$B$154&lt;=$C$2))</f>
        <v>0</v>
      </c>
      <c r="AE21" s="21">
        <f>SUMPRODUCT([15]Objectifs!$BH$10:$BH$154,([15]Objectifs!$B$10:$B$154&gt;=$C$1)*([15]Objectifs!$B$10:$B$154&lt;=$C$2))</f>
        <v>0</v>
      </c>
      <c r="AF21" s="21">
        <f>SUMPRODUCT([15]Objectifs!$BI$10:$BI$154,([15]Objectifs!$B$10:$B$154&gt;=$C$1)*([15]Objectifs!$B$10:$B$154&lt;=$C$2))</f>
        <v>0</v>
      </c>
      <c r="AG21" s="36">
        <f>SUMPRODUCT([15]Objectifs!$BJ$10:$BJ$154,([15]Objectifs!$B$10:$B$154&gt;=$C$1)*([15]Objectifs!$B$10:$B$154&lt;=$C$2))</f>
        <v>0</v>
      </c>
      <c r="AH21" s="42" t="s">
        <v>146</v>
      </c>
    </row>
    <row r="22" spans="1:34" s="13" customFormat="1" ht="18.75" x14ac:dyDescent="0.3">
      <c r="A22" s="27" t="s">
        <v>154</v>
      </c>
      <c r="B22" s="19" t="s">
        <v>65</v>
      </c>
      <c r="C22" s="93" t="str">
        <f>[16]AVANCEMENT!$B$21</f>
        <v>X83 DaG</v>
      </c>
      <c r="D22" s="25">
        <f>[16]AVANCEMENT!$B$4</f>
        <v>113</v>
      </c>
      <c r="E22" s="20">
        <f>[16]AVANCEMENT!$D$8</f>
        <v>113</v>
      </c>
      <c r="F22" s="20">
        <f>[16]AVANCEMENT!$D$9</f>
        <v>113</v>
      </c>
      <c r="G22" s="20">
        <f>[16]AVANCEMENT!$H$9</f>
        <v>113</v>
      </c>
      <c r="H22" s="26">
        <f>[16]AVANCEMENT!$D$10</f>
        <v>113</v>
      </c>
      <c r="I22" s="25">
        <f>[16]AVANCEMENT!$N$9</f>
        <v>113</v>
      </c>
      <c r="J22" s="45">
        <f>[16]AVANCEMENT!$N$16</f>
        <v>1</v>
      </c>
      <c r="K22" s="20">
        <f>[16]AVANCEMENT!$N$10</f>
        <v>113</v>
      </c>
      <c r="L22" s="45">
        <f>[16]AVANCEMENT!$N$17</f>
        <v>1</v>
      </c>
      <c r="M22" s="25">
        <f>[16]AVANCEMENT!$B$5</f>
        <v>377</v>
      </c>
      <c r="N22" s="20">
        <f>[16]AVANCEMENT!$D$11</f>
        <v>369</v>
      </c>
      <c r="O22" s="26">
        <f>[16]AVANCEMENT!$D$12</f>
        <v>369</v>
      </c>
      <c r="P22" s="40">
        <f>[16]AVANCEMENT!$H$12</f>
        <v>369</v>
      </c>
      <c r="Q22" s="25">
        <f>[16]AVANCEMENT!$B$6</f>
        <v>617</v>
      </c>
      <c r="R22" s="20">
        <f>[16]AVANCEMENT!$D$14</f>
        <v>617</v>
      </c>
      <c r="S22" s="26">
        <f>[16]AVANCEMENT!$N$11</f>
        <v>426</v>
      </c>
      <c r="T22" s="25">
        <f>[16]AVANCEMENT!$I$9</f>
        <v>113</v>
      </c>
      <c r="U22" s="20">
        <f>[16]AVANCEMENT!$I$10</f>
        <v>113</v>
      </c>
      <c r="V22" s="20">
        <f>[16]AVANCEMENT!$I$14</f>
        <v>617</v>
      </c>
      <c r="W22" s="26">
        <f>[16]AVANCEMENT!$I$12</f>
        <v>369</v>
      </c>
      <c r="X22" s="35">
        <f>SUMPRODUCT([16]Objectifs!$D$10:$D$154,([16]Objectifs!$B$10:$B$154&gt;=$C$1)*([16]Objectifs!$B$10:$B$154&lt;=$C$2))</f>
        <v>0</v>
      </c>
      <c r="Y22" s="21">
        <f>SUMPRODUCT([16]Objectifs!$K$10:$K$154,([16]Objectifs!$B$10:$B$154&gt;=$C$1)*([16]Objectifs!$B$10:$B$154&lt;=$C$2))</f>
        <v>0</v>
      </c>
      <c r="Z22" s="21">
        <f>SUMPRODUCT([16]Objectifs!$R$10:$R$154,([16]Objectifs!$B$10:$B$154&gt;=$C$1)*([16]Objectifs!$B$10:$B$154&lt;=$C$2))</f>
        <v>0</v>
      </c>
      <c r="AA22" s="21">
        <f>SUMPRODUCT([16]Objectifs!$AE$10:$AE$154,([16]Objectifs!$B$10:$B$154&gt;=$C$1)*([16]Objectifs!$B$10:$B$154&lt;=$C$2))</f>
        <v>0</v>
      </c>
      <c r="AB22" s="21">
        <f>SUMPRODUCT([16]Objectifs!$AL$10:$AL$154,([16]Objectifs!$B$10:$B$154&gt;=$C$1)*([16]Objectifs!$B$10:$B$154&lt;=$C$2))</f>
        <v>0</v>
      </c>
      <c r="AC22" s="43">
        <f>SUMPRODUCT([16]Objectifs!$AS$10:$AS$154,([16]Objectifs!$B$10:$B$154&gt;=$C$1)*([16]Objectifs!$B$10:$B$154&lt;=$C$2))</f>
        <v>0</v>
      </c>
      <c r="AD22" s="35">
        <f>SUMPRODUCT([16]Objectifs!$BG$10:$BG$154,([16]Objectifs!$B$10:$B$154&gt;=$C$1)*([16]Objectifs!$B$10:$B$154&lt;=$C$2))</f>
        <v>0</v>
      </c>
      <c r="AE22" s="21">
        <f>SUMPRODUCT([16]Objectifs!$BH$10:$BH$154,([16]Objectifs!$B$10:$B$154&gt;=$C$1)*([16]Objectifs!$B$10:$B$154&lt;=$C$2))</f>
        <v>0</v>
      </c>
      <c r="AF22" s="21">
        <f>SUMPRODUCT([16]Objectifs!$BI$10:$BI$154,([16]Objectifs!$B$10:$B$154&gt;=$C$1)*([16]Objectifs!$B$10:$B$154&lt;=$C$2))</f>
        <v>0</v>
      </c>
      <c r="AG22" s="36">
        <f>SUMPRODUCT([16]Objectifs!$BJ$10:$BJ$154,([16]Objectifs!$B$10:$B$154&gt;=$C$1)*([16]Objectifs!$B$10:$B$154&lt;=$C$2))</f>
        <v>0</v>
      </c>
      <c r="AH22" s="42" t="s">
        <v>148</v>
      </c>
    </row>
    <row r="23" spans="1:34" s="13" customFormat="1" ht="18.75" x14ac:dyDescent="0.3">
      <c r="A23" s="27" t="s">
        <v>154</v>
      </c>
      <c r="B23" s="22" t="s">
        <v>65</v>
      </c>
      <c r="C23" s="94" t="str">
        <f>[17]AVANCEMENT!$B$21</f>
        <v>X83 DaD</v>
      </c>
      <c r="D23" s="27">
        <f>[17]AVANCEMENT!$B$4</f>
        <v>14</v>
      </c>
      <c r="E23" s="23">
        <f>[17]AVANCEMENT!$D$8</f>
        <v>14</v>
      </c>
      <c r="F23" s="23">
        <f>[17]AVANCEMENT!$D$9</f>
        <v>14</v>
      </c>
      <c r="G23" s="23">
        <f>[17]AVANCEMENT!$H$9</f>
        <v>14</v>
      </c>
      <c r="H23" s="28">
        <f>[17]AVANCEMENT!$D$10</f>
        <v>14</v>
      </c>
      <c r="I23" s="27">
        <f>[17]AVANCEMENT!$N$9</f>
        <v>14</v>
      </c>
      <c r="J23" s="46">
        <f>[17]AVANCEMENT!$N$16</f>
        <v>1</v>
      </c>
      <c r="K23" s="23">
        <f>[17]AVANCEMENT!$N$10</f>
        <v>14</v>
      </c>
      <c r="L23" s="46">
        <f>[17]AVANCEMENT!$N$17</f>
        <v>1</v>
      </c>
      <c r="M23" s="27">
        <f>[17]AVANCEMENT!$B$5</f>
        <v>15</v>
      </c>
      <c r="N23" s="23">
        <f>[17]AVANCEMENT!$D$11</f>
        <v>15</v>
      </c>
      <c r="O23" s="28">
        <f>[17]AVANCEMENT!$D$12</f>
        <v>15</v>
      </c>
      <c r="P23" s="41">
        <f>[17]AVANCEMENT!$H$12</f>
        <v>15</v>
      </c>
      <c r="Q23" s="27">
        <f>[17]AVANCEMENT!$B$6</f>
        <v>126</v>
      </c>
      <c r="R23" s="23">
        <f>[17]AVANCEMENT!$D$14</f>
        <v>124</v>
      </c>
      <c r="S23" s="28">
        <f>[17]AVANCEMENT!$N$11</f>
        <v>82</v>
      </c>
      <c r="T23" s="27">
        <f>[17]AVANCEMENT!$I$9</f>
        <v>14</v>
      </c>
      <c r="U23" s="23">
        <f>[17]AVANCEMENT!$I$10</f>
        <v>14</v>
      </c>
      <c r="V23" s="23">
        <f>[17]AVANCEMENT!$I$14</f>
        <v>124</v>
      </c>
      <c r="W23" s="28">
        <f>[17]AVANCEMENT!$I$12</f>
        <v>15</v>
      </c>
      <c r="X23" s="37">
        <f>SUMPRODUCT([17]Objectifs!$D$10:$D$154,([17]Objectifs!$B$10:$B$154&gt;=$C$1)*([17]Objectifs!$B$10:$B$154&lt;=$C$2))</f>
        <v>0</v>
      </c>
      <c r="Y23" s="24">
        <f>SUMPRODUCT([17]Objectifs!$K$10:$K$154,([17]Objectifs!$B$10:$B$154&gt;=$C$1)*([17]Objectifs!$B$10:$B$154&lt;=$C$2))</f>
        <v>0</v>
      </c>
      <c r="Z23" s="24">
        <f>SUMPRODUCT([17]Objectifs!$R$10:$R$154,([17]Objectifs!$B$10:$B$154&gt;=$C$1)*([17]Objectifs!$B$10:$B$154&lt;=$C$2))</f>
        <v>0</v>
      </c>
      <c r="AA23" s="24">
        <f>SUMPRODUCT([17]Objectifs!$AE$10:$AE$154,([17]Objectifs!$B$10:$B$154&gt;=$C$1)*([17]Objectifs!$B$10:$B$154&lt;=$C$2))</f>
        <v>0</v>
      </c>
      <c r="AB23" s="24">
        <f>SUMPRODUCT([17]Objectifs!$AL$10:$AL$154,([17]Objectifs!$B$10:$B$154&gt;=$C$1)*([17]Objectifs!$B$10:$B$154&lt;=$C$2))</f>
        <v>0</v>
      </c>
      <c r="AC23" s="44">
        <f>SUMPRODUCT([17]Objectifs!$AS$10:$AS$154,([17]Objectifs!$B$10:$B$154&gt;=$C$1)*([17]Objectifs!$B$10:$B$154&lt;=$C$2))</f>
        <v>0</v>
      </c>
      <c r="AD23" s="37">
        <f>SUMPRODUCT([17]Objectifs!$BG$10:$BG$154,([17]Objectifs!$B$10:$B$154&gt;=$C$1)*([17]Objectifs!$B$10:$B$154&lt;=$C$2))</f>
        <v>0</v>
      </c>
      <c r="AE23" s="24">
        <f>SUMPRODUCT([17]Objectifs!$BH$10:$BH$154,([17]Objectifs!$B$10:$B$154&gt;=$C$1)*([17]Objectifs!$B$10:$B$154&lt;=$C$2))</f>
        <v>0</v>
      </c>
      <c r="AF23" s="24">
        <f>SUMPRODUCT([17]Objectifs!$BI$10:$BI$154,([17]Objectifs!$B$10:$B$154&gt;=$C$1)*([17]Objectifs!$B$10:$B$154&lt;=$C$2))</f>
        <v>0</v>
      </c>
      <c r="AG23" s="38">
        <f>SUMPRODUCT([17]Objectifs!$BJ$10:$BJ$154,([17]Objectifs!$B$10:$B$154&gt;=$C$1)*([17]Objectifs!$B$10:$B$154&lt;=$C$2))</f>
        <v>0</v>
      </c>
      <c r="AH23" s="42" t="s">
        <v>149</v>
      </c>
    </row>
    <row r="24" spans="1:34" s="13" customFormat="1" ht="18.75" x14ac:dyDescent="0.3">
      <c r="A24" s="27" t="s">
        <v>154</v>
      </c>
      <c r="B24" s="19" t="s">
        <v>65</v>
      </c>
      <c r="C24" s="93" t="str">
        <f>[18]AVANCEMENT!$B$21</f>
        <v>X83 PHEV DaG</v>
      </c>
      <c r="D24" s="25">
        <f>[18]AVANCEMENT!$B$4</f>
        <v>106</v>
      </c>
      <c r="E24" s="20">
        <f>[18]AVANCEMENT!$D$8</f>
        <v>106</v>
      </c>
      <c r="F24" s="20">
        <f>[18]AVANCEMENT!$D$9</f>
        <v>106</v>
      </c>
      <c r="G24" s="20">
        <f>[18]AVANCEMENT!$H$9</f>
        <v>106</v>
      </c>
      <c r="H24" s="26">
        <f>[18]AVANCEMENT!$D$10</f>
        <v>106</v>
      </c>
      <c r="I24" s="25">
        <f>[18]AVANCEMENT!$N$9</f>
        <v>106</v>
      </c>
      <c r="J24" s="45">
        <f>[18]AVANCEMENT!$N$16</f>
        <v>1</v>
      </c>
      <c r="K24" s="20">
        <f>[18]AVANCEMENT!$N$10</f>
        <v>106</v>
      </c>
      <c r="L24" s="45">
        <f>[18]AVANCEMENT!$N$17</f>
        <v>1</v>
      </c>
      <c r="M24" s="25">
        <f>[18]AVANCEMENT!$B$5</f>
        <v>59</v>
      </c>
      <c r="N24" s="20">
        <f>[18]AVANCEMENT!$D$11</f>
        <v>59</v>
      </c>
      <c r="O24" s="26">
        <f>[18]AVANCEMENT!$D$12</f>
        <v>59</v>
      </c>
      <c r="P24" s="40">
        <f>[18]AVANCEMENT!$H$12</f>
        <v>59</v>
      </c>
      <c r="Q24" s="25">
        <f>[18]AVANCEMENT!$B$6</f>
        <v>92</v>
      </c>
      <c r="R24" s="20">
        <f>[18]AVANCEMENT!$D$14</f>
        <v>92</v>
      </c>
      <c r="S24" s="26">
        <f>[18]AVANCEMENT!$N$11</f>
        <v>6</v>
      </c>
      <c r="T24" s="25">
        <f>[18]AVANCEMENT!$I$9</f>
        <v>106</v>
      </c>
      <c r="U24" s="20">
        <f>[18]AVANCEMENT!$I$10</f>
        <v>106</v>
      </c>
      <c r="V24" s="20">
        <f>[18]AVANCEMENT!$I$14</f>
        <v>92</v>
      </c>
      <c r="W24" s="26">
        <f>[18]AVANCEMENT!$I$12</f>
        <v>59</v>
      </c>
      <c r="X24" s="35">
        <f>SUMPRODUCT([18]Objectifs!$D$10:$D$154,([18]Objectifs!$B$10:$B$154&gt;=$C$1)*([18]Objectifs!$B$10:$B$154&lt;=$C$2))</f>
        <v>0</v>
      </c>
      <c r="Y24" s="21">
        <f>SUMPRODUCT([18]Objectifs!$K$10:$K$154,([18]Objectifs!$B$10:$B$154&gt;=$C$1)*([18]Objectifs!$B$10:$B$154&lt;=$C$2))</f>
        <v>0</v>
      </c>
      <c r="Z24" s="21">
        <f>SUMPRODUCT([18]Objectifs!$R$10:$R$154,([18]Objectifs!$B$10:$B$154&gt;=$C$1)*([18]Objectifs!$B$10:$B$154&lt;=$C$2))</f>
        <v>0</v>
      </c>
      <c r="AA24" s="21">
        <f>SUMPRODUCT([18]Objectifs!$AE$10:$AE$154,([18]Objectifs!$B$10:$B$154&gt;=$C$1)*([18]Objectifs!$B$10:$B$154&lt;=$C$2))</f>
        <v>0</v>
      </c>
      <c r="AB24" s="21">
        <f>SUMPRODUCT([18]Objectifs!$AL$10:$AL$154,([18]Objectifs!$B$10:$B$154&gt;=$C$1)*([18]Objectifs!$B$10:$B$154&lt;=$C$2))</f>
        <v>0</v>
      </c>
      <c r="AC24" s="43">
        <f>SUMPRODUCT([18]Objectifs!$AS$10:$AS$154,([18]Objectifs!$B$10:$B$154&gt;=$C$1)*([18]Objectifs!$B$10:$B$154&lt;=$C$2))</f>
        <v>0</v>
      </c>
      <c r="AD24" s="35">
        <f>SUMPRODUCT([18]Objectifs!$BG$10:$BG$154,([18]Objectifs!$B$10:$B$154&gt;=$C$1)*([18]Objectifs!$B$10:$B$154&lt;=$C$2))</f>
        <v>0</v>
      </c>
      <c r="AE24" s="21">
        <f>SUMPRODUCT([18]Objectifs!$BH$10:$BH$154,([18]Objectifs!$B$10:$B$154&gt;=$C$1)*([18]Objectifs!$B$10:$B$154&lt;=$C$2))</f>
        <v>0</v>
      </c>
      <c r="AF24" s="21">
        <f>SUMPRODUCT([18]Objectifs!$BI$10:$BI$154,([18]Objectifs!$B$10:$B$154&gt;=$C$1)*([18]Objectifs!$B$10:$B$154&lt;=$C$2))</f>
        <v>0</v>
      </c>
      <c r="AG24" s="36">
        <f>SUMPRODUCT([18]Objectifs!$BJ$10:$BJ$154,([18]Objectifs!$B$10:$B$154&gt;=$C$1)*([18]Objectifs!$B$10:$B$154&lt;=$C$2))</f>
        <v>0</v>
      </c>
      <c r="AH24" s="42" t="s">
        <v>150</v>
      </c>
    </row>
    <row r="25" spans="1:34" s="13" customFormat="1" ht="18.75" x14ac:dyDescent="0.3">
      <c r="A25" s="27" t="s">
        <v>154</v>
      </c>
      <c r="B25" s="22" t="s">
        <v>65</v>
      </c>
      <c r="C25" s="94" t="str">
        <f>[19]AVANCEMENT!$B$21</f>
        <v>X83 PHEV DaD</v>
      </c>
      <c r="D25" s="27">
        <f>[19]AVANCEMENT!$B$4</f>
        <v>20</v>
      </c>
      <c r="E25" s="23">
        <f>[19]AVANCEMENT!$D$8</f>
        <v>20</v>
      </c>
      <c r="F25" s="23">
        <f>[19]AVANCEMENT!$D$9</f>
        <v>20</v>
      </c>
      <c r="G25" s="23">
        <f>[19]AVANCEMENT!$H$9</f>
        <v>20</v>
      </c>
      <c r="H25" s="28">
        <f>[19]AVANCEMENT!$D$10</f>
        <v>20</v>
      </c>
      <c r="I25" s="27">
        <f>[19]AVANCEMENT!$N$9</f>
        <v>20</v>
      </c>
      <c r="J25" s="46">
        <f>[19]AVANCEMENT!$N$16</f>
        <v>1</v>
      </c>
      <c r="K25" s="23">
        <f>[19]AVANCEMENT!$N$10</f>
        <v>20</v>
      </c>
      <c r="L25" s="46">
        <f>[19]AVANCEMENT!$N$17</f>
        <v>1</v>
      </c>
      <c r="M25" s="27">
        <f>[19]AVANCEMENT!$B$5</f>
        <v>18</v>
      </c>
      <c r="N25" s="23">
        <f>[19]AVANCEMENT!$D$11</f>
        <v>16</v>
      </c>
      <c r="O25" s="28">
        <f>[19]AVANCEMENT!$D$12</f>
        <v>16</v>
      </c>
      <c r="P25" s="41">
        <f>[19]AVANCEMENT!$H$12</f>
        <v>16</v>
      </c>
      <c r="Q25" s="27">
        <f>[19]AVANCEMENT!$B$6</f>
        <v>19</v>
      </c>
      <c r="R25" s="23">
        <f>[19]AVANCEMENT!$D$14</f>
        <v>18</v>
      </c>
      <c r="S25" s="28">
        <f>[19]AVANCEMENT!$N$11</f>
        <v>0</v>
      </c>
      <c r="T25" s="27">
        <f>[19]AVANCEMENT!$I$9</f>
        <v>20</v>
      </c>
      <c r="U25" s="23">
        <f>[19]AVANCEMENT!$I$10</f>
        <v>20</v>
      </c>
      <c r="V25" s="23">
        <f>[19]AVANCEMENT!$I$14</f>
        <v>0</v>
      </c>
      <c r="W25" s="28">
        <f>[19]AVANCEMENT!$I$12</f>
        <v>16</v>
      </c>
      <c r="X25" s="37">
        <f>SUMPRODUCT([19]Objectifs!$D$10:$D$154,([19]Objectifs!$B$10:$B$154&gt;=$C$1)*([19]Objectifs!$B$10:$B$154&lt;=$C$2))</f>
        <v>0</v>
      </c>
      <c r="Y25" s="24">
        <f>SUMPRODUCT([19]Objectifs!$K$10:$K$154,([19]Objectifs!$B$10:$B$154&gt;=$C$1)*([19]Objectifs!$B$10:$B$154&lt;=$C$2))</f>
        <v>0</v>
      </c>
      <c r="Z25" s="24">
        <f>SUMPRODUCT([19]Objectifs!$R$10:$R$154,([19]Objectifs!$B$10:$B$154&gt;=$C$1)*([19]Objectifs!$B$10:$B$154&lt;=$C$2))</f>
        <v>0</v>
      </c>
      <c r="AA25" s="24">
        <f>SUMPRODUCT([19]Objectifs!$AE$10:$AE$154,([19]Objectifs!$B$10:$B$154&gt;=$C$1)*([19]Objectifs!$B$10:$B$154&lt;=$C$2))</f>
        <v>0</v>
      </c>
      <c r="AB25" s="24">
        <f>SUMPRODUCT([19]Objectifs!$AL$10:$AL$154,([19]Objectifs!$B$10:$B$154&gt;=$C$1)*([19]Objectifs!$B$10:$B$154&lt;=$C$2))</f>
        <v>0</v>
      </c>
      <c r="AC25" s="44">
        <f>SUMPRODUCT([19]Objectifs!$AS$10:$AS$154,([19]Objectifs!$B$10:$B$154&gt;=$C$1)*([19]Objectifs!$B$10:$B$154&lt;=$C$2))</f>
        <v>0</v>
      </c>
      <c r="AD25" s="37">
        <f>SUMPRODUCT([19]Objectifs!$BG$10:$BG$154,([19]Objectifs!$B$10:$B$154&gt;=$C$1)*([19]Objectifs!$B$10:$B$154&lt;=$C$2))</f>
        <v>0</v>
      </c>
      <c r="AE25" s="24">
        <f>SUMPRODUCT([19]Objectifs!$BH$10:$BH$154,([19]Objectifs!$B$10:$B$154&gt;=$C$1)*([19]Objectifs!$B$10:$B$154&lt;=$C$2))</f>
        <v>0</v>
      </c>
      <c r="AF25" s="24">
        <f>SUMPRODUCT([19]Objectifs!$BI$10:$BI$154,([19]Objectifs!$B$10:$B$154&gt;=$C$1)*([19]Objectifs!$B$10:$B$154&lt;=$C$2))</f>
        <v>0</v>
      </c>
      <c r="AG25" s="38">
        <f>SUMPRODUCT([19]Objectifs!$BJ$10:$BJ$154,([19]Objectifs!$B$10:$B$154&gt;=$C$1)*([19]Objectifs!$B$10:$B$154&lt;=$C$2))</f>
        <v>0</v>
      </c>
      <c r="AH25" s="42" t="s">
        <v>151</v>
      </c>
    </row>
    <row r="26" spans="1:34" s="13" customFormat="1" ht="18.75" x14ac:dyDescent="0.3">
      <c r="A26" s="27"/>
      <c r="B26" s="22" t="s">
        <v>65</v>
      </c>
      <c r="C26" s="22" t="str">
        <f>[20]AVANCEMENT!$B$21</f>
        <v>P64 MHEV DaG</v>
      </c>
      <c r="D26" s="27">
        <f>[20]AVANCEMENT!$B$4</f>
        <v>149</v>
      </c>
      <c r="E26" s="23">
        <f>[20]AVANCEMENT!$D$8</f>
        <v>55</v>
      </c>
      <c r="F26" s="23">
        <f>[20]AVANCEMENT!$D$9</f>
        <v>50</v>
      </c>
      <c r="G26" s="23">
        <f>[20]AVANCEMENT!$H$9</f>
        <v>45</v>
      </c>
      <c r="H26" s="28">
        <f>[20]AVANCEMENT!$D$10</f>
        <v>45</v>
      </c>
      <c r="I26" s="27">
        <f>[20]AVANCEMENT!$N$9</f>
        <v>45</v>
      </c>
      <c r="J26" s="46">
        <f>[20]AVANCEMENT!$N$16</f>
        <v>0.30201342281879195</v>
      </c>
      <c r="K26" s="23">
        <f>[20]AVANCEMENT!$N$10</f>
        <v>45</v>
      </c>
      <c r="L26" s="46">
        <f>[20]AVANCEMENT!$N$17</f>
        <v>0.30201342281879195</v>
      </c>
      <c r="M26" s="27">
        <f>[20]AVANCEMENT!$B$5</f>
        <v>0</v>
      </c>
      <c r="N26" s="23">
        <f>[20]AVANCEMENT!$D$11</f>
        <v>0</v>
      </c>
      <c r="O26" s="28">
        <f>[20]AVANCEMENT!$D$12</f>
        <v>0</v>
      </c>
      <c r="P26" s="41">
        <f>[20]AVANCEMENT!$H$12</f>
        <v>0</v>
      </c>
      <c r="Q26" s="27">
        <f>[20]AVANCEMENT!$B$6</f>
        <v>0</v>
      </c>
      <c r="R26" s="23">
        <f>[20]AVANCEMENT!$D$14</f>
        <v>0</v>
      </c>
      <c r="S26" s="28">
        <f>[20]AVANCEMENT!$N$11</f>
        <v>0</v>
      </c>
      <c r="T26" s="27">
        <f>[20]AVANCEMENT!$I$9</f>
        <v>0</v>
      </c>
      <c r="U26" s="23">
        <f>[20]AVANCEMENT!$I$10</f>
        <v>0</v>
      </c>
      <c r="V26" s="23">
        <f>[20]AVANCEMENT!$I$14</f>
        <v>0</v>
      </c>
      <c r="W26" s="28">
        <f>[20]AVANCEMENT!$I$12</f>
        <v>0</v>
      </c>
      <c r="X26" s="37">
        <f>SUMPRODUCT([20]Objectifs!$D$10:$D$154,([20]Objectifs!$B$10:$B$154&gt;=$C$1)*([20]Objectifs!$B$10:$B$154&lt;=$C$2))</f>
        <v>7</v>
      </c>
      <c r="Y26" s="24">
        <f>SUMPRODUCT([20]Objectifs!$K$10:$K$154,([20]Objectifs!$B$10:$B$154&gt;=$C$1)*([20]Objectifs!$B$10:$B$154&lt;=$C$2))</f>
        <v>7</v>
      </c>
      <c r="Z26" s="24">
        <f>SUMPRODUCT([20]Objectifs!$R$10:$R$154,([20]Objectifs!$B$10:$B$154&gt;=$C$1)*([20]Objectifs!$B$10:$B$154&lt;=$C$2))</f>
        <v>7</v>
      </c>
      <c r="AA26" s="24">
        <f>SUMPRODUCT([20]Objectifs!$AE$10:$AE$154,([20]Objectifs!$B$10:$B$154&gt;=$C$1)*([20]Objectifs!$B$10:$B$154&lt;=$C$2))</f>
        <v>0</v>
      </c>
      <c r="AB26" s="24">
        <f>SUMPRODUCT([20]Objectifs!$AL$10:$AL$154,([20]Objectifs!$B$10:$B$154&gt;=$C$1)*([20]Objectifs!$B$10:$B$154&lt;=$C$2))</f>
        <v>0</v>
      </c>
      <c r="AC26" s="44">
        <f>SUMPRODUCT([20]Objectifs!$AS$10:$AS$154,([20]Objectifs!$B$10:$B$154&gt;=$C$1)*([20]Objectifs!$B$10:$B$154&lt;=$C$2))</f>
        <v>0</v>
      </c>
      <c r="AD26" s="37">
        <f>SUMPRODUCT([20]Objectifs!$BG$10:$BG$154,([20]Objectifs!$B$10:$B$154&gt;=$C$1)*([20]Objectifs!$B$10:$B$154&lt;=$C$2))</f>
        <v>0</v>
      </c>
      <c r="AE26" s="24">
        <f>SUMPRODUCT([20]Objectifs!$BH$10:$BH$154,([20]Objectifs!$B$10:$B$154&gt;=$C$1)*([20]Objectifs!$B$10:$B$154&lt;=$C$2))</f>
        <v>0</v>
      </c>
      <c r="AF26" s="24">
        <f>SUMPRODUCT([20]Objectifs!$BI$10:$BI$154,([20]Objectifs!$B$10:$B$154&gt;=$C$1)*([20]Objectifs!$B$10:$B$154&lt;=$C$2))</f>
        <v>0</v>
      </c>
      <c r="AG26" s="38">
        <f>SUMPRODUCT([20]Objectifs!$BJ$10:$BJ$154,([20]Objectifs!$B$10:$B$154&gt;=$C$1)*([20]Objectifs!$B$10:$B$154&lt;=$C$2))</f>
        <v>0</v>
      </c>
      <c r="AH26" s="42" t="s">
        <v>156</v>
      </c>
    </row>
    <row r="27" spans="1:34" s="13" customFormat="1" ht="18.75" x14ac:dyDescent="0.3">
      <c r="A27" s="27" t="s">
        <v>154</v>
      </c>
      <c r="B27" s="19" t="s">
        <v>65</v>
      </c>
      <c r="C27" s="19" t="str">
        <f>[21]AVANCEMENT!$B$21</f>
        <v>P54 Chine DàG</v>
      </c>
      <c r="D27" s="25">
        <f>[21]AVANCEMENT!$B$4</f>
        <v>91</v>
      </c>
      <c r="E27" s="20">
        <f>[21]AVANCEMENT!$D$8</f>
        <v>91</v>
      </c>
      <c r="F27" s="20">
        <f>[21]AVANCEMENT!$D$9</f>
        <v>91</v>
      </c>
      <c r="G27" s="20">
        <f>[21]AVANCEMENT!$H$9</f>
        <v>91</v>
      </c>
      <c r="H27" s="26">
        <f>[21]AVANCEMENT!$D$10</f>
        <v>91</v>
      </c>
      <c r="I27" s="25">
        <f>[21]AVANCEMENT!$N$9</f>
        <v>91</v>
      </c>
      <c r="J27" s="45">
        <f>[21]AVANCEMENT!$N$16</f>
        <v>1</v>
      </c>
      <c r="K27" s="20">
        <f>[21]AVANCEMENT!$N$10</f>
        <v>91</v>
      </c>
      <c r="L27" s="45">
        <f>[21]AVANCEMENT!$N$17</f>
        <v>1</v>
      </c>
      <c r="M27" s="25">
        <f>[21]AVANCEMENT!$B$5</f>
        <v>235</v>
      </c>
      <c r="N27" s="20">
        <f>[21]AVANCEMENT!$D$11</f>
        <v>97</v>
      </c>
      <c r="O27" s="26">
        <f>[21]AVANCEMENT!$D$12</f>
        <v>84</v>
      </c>
      <c r="P27" s="40">
        <f>[21]AVANCEMENT!$H$12</f>
        <v>84</v>
      </c>
      <c r="Q27" s="25">
        <f>[21]AVANCEMENT!$B$6</f>
        <v>530</v>
      </c>
      <c r="R27" s="20">
        <f>[21]AVANCEMENT!$D$14</f>
        <v>0</v>
      </c>
      <c r="S27" s="26">
        <f>[21]AVANCEMENT!$N$11</f>
        <v>0</v>
      </c>
      <c r="T27" s="25">
        <f>[21]AVANCEMENT!$I$9</f>
        <v>91</v>
      </c>
      <c r="U27" s="20">
        <f>[21]AVANCEMENT!$I$10</f>
        <v>91</v>
      </c>
      <c r="V27" s="20">
        <f>[21]AVANCEMENT!$I$14</f>
        <v>0</v>
      </c>
      <c r="W27" s="26">
        <f>[21]AVANCEMENT!$I$12</f>
        <v>0</v>
      </c>
      <c r="X27" s="35">
        <f>SUMPRODUCT([21]Objectifs!$D$10:$D$154,([21]Objectifs!$B$10:$B$154&gt;=$C$1)*([21]Objectifs!$B$10:$B$154&lt;=$C$2))</f>
        <v>0</v>
      </c>
      <c r="Y27" s="21">
        <f>SUMPRODUCT([21]Objectifs!$K$10:$K$154,([21]Objectifs!$B$10:$B$154&gt;=$C$1)*([21]Objectifs!$B$10:$B$154&lt;=$C$2))</f>
        <v>0</v>
      </c>
      <c r="Z27" s="21">
        <f>SUMPRODUCT([21]Objectifs!$R$10:$R$154,([21]Objectifs!$B$10:$B$154&gt;=$C$1)*([21]Objectifs!$B$10:$B$154&lt;=$C$2))</f>
        <v>0</v>
      </c>
      <c r="AA27" s="21">
        <f>SUMPRODUCT([21]Objectifs!$AE$10:$AE$154,([21]Objectifs!$B$10:$B$154&gt;=$C$1)*([21]Objectifs!$B$10:$B$154&lt;=$C$2))</f>
        <v>0</v>
      </c>
      <c r="AB27" s="21">
        <f>SUMPRODUCT([21]Objectifs!$AL$10:$AL$154,([21]Objectifs!$B$10:$B$154&gt;=$C$1)*([21]Objectifs!$B$10:$B$154&lt;=$C$2))</f>
        <v>0</v>
      </c>
      <c r="AC27" s="43">
        <f>SUMPRODUCT([21]Objectifs!$AS$10:$AS$154,([21]Objectifs!$B$10:$B$154&gt;=$C$1)*([21]Objectifs!$B$10:$B$154&lt;=$C$2))</f>
        <v>0</v>
      </c>
      <c r="AD27" s="35">
        <f>SUMPRODUCT([21]Objectifs!$BG$10:$BG$154,([21]Objectifs!$B$10:$B$154&gt;=$C$1)*([21]Objectifs!$B$10:$B$154&lt;=$C$2))</f>
        <v>0</v>
      </c>
      <c r="AE27" s="21">
        <f>SUMPRODUCT([21]Objectifs!$BH$10:$BH$154,([21]Objectifs!$B$10:$B$154&gt;=$C$1)*([21]Objectifs!$B$10:$B$154&lt;=$C$2))</f>
        <v>0</v>
      </c>
      <c r="AF27" s="21">
        <f>SUMPRODUCT([21]Objectifs!$BI$10:$BI$154,([21]Objectifs!$B$10:$B$154&gt;=$C$1)*([21]Objectifs!$B$10:$B$154&lt;=$C$2))</f>
        <v>0</v>
      </c>
      <c r="AG27" s="36">
        <f>SUMPRODUCT([21]Objectifs!$BJ$10:$BJ$154,([21]Objectifs!$B$10:$B$154&gt;=$C$1)*([21]Objectifs!$B$10:$B$154&lt;=$C$2))</f>
        <v>0</v>
      </c>
      <c r="AH27" s="42" t="s">
        <v>155</v>
      </c>
    </row>
    <row r="28" spans="1:34" s="13" customFormat="1" ht="18.75" x14ac:dyDescent="0.3">
      <c r="A28" s="27"/>
      <c r="B28" s="22" t="s">
        <v>65</v>
      </c>
      <c r="C28" s="22" t="str">
        <f>[22]AVANCEMENT!$B$21</f>
        <v>eP64 DàG</v>
      </c>
      <c r="D28" s="27">
        <f>[22]AVANCEMENT!$B$4</f>
        <v>0</v>
      </c>
      <c r="E28" s="23">
        <f>[22]AVANCEMENT!$D$8</f>
        <v>0</v>
      </c>
      <c r="F28" s="23">
        <f>[22]AVANCEMENT!$D$9</f>
        <v>0</v>
      </c>
      <c r="G28" s="23">
        <f>[22]AVANCEMENT!$H$9</f>
        <v>0</v>
      </c>
      <c r="H28" s="28">
        <f>[22]AVANCEMENT!$D$10</f>
        <v>0</v>
      </c>
      <c r="I28" s="27">
        <f>[22]AVANCEMENT!$N$9</f>
        <v>0</v>
      </c>
      <c r="J28" s="46" t="e">
        <f>[22]AVANCEMENT!$N$16</f>
        <v>#DIV/0!</v>
      </c>
      <c r="K28" s="23">
        <f>[22]AVANCEMENT!$N$10</f>
        <v>0</v>
      </c>
      <c r="L28" s="46" t="e">
        <f>[22]AVANCEMENT!$N$17</f>
        <v>#DIV/0!</v>
      </c>
      <c r="M28" s="27">
        <f>[22]AVANCEMENT!$B$5</f>
        <v>0</v>
      </c>
      <c r="N28" s="23">
        <f>[22]AVANCEMENT!$D$11</f>
        <v>0</v>
      </c>
      <c r="O28" s="28">
        <f>[22]AVANCEMENT!$D$12</f>
        <v>0</v>
      </c>
      <c r="P28" s="41">
        <f>[22]AVANCEMENT!$H$12</f>
        <v>0</v>
      </c>
      <c r="Q28" s="27">
        <f>[22]AVANCEMENT!$B$6</f>
        <v>0</v>
      </c>
      <c r="R28" s="23">
        <f>[22]AVANCEMENT!$D$14</f>
        <v>0</v>
      </c>
      <c r="S28" s="28">
        <f>[22]AVANCEMENT!$N$11</f>
        <v>0</v>
      </c>
      <c r="T28" s="27">
        <f>[22]AVANCEMENT!$I$9</f>
        <v>0</v>
      </c>
      <c r="U28" s="23">
        <f>[22]AVANCEMENT!$I$10</f>
        <v>0</v>
      </c>
      <c r="V28" s="23">
        <f>[22]AVANCEMENT!$I$14</f>
        <v>0</v>
      </c>
      <c r="W28" s="28">
        <f>[22]AVANCEMENT!$I$12</f>
        <v>0</v>
      </c>
      <c r="X28" s="37">
        <f>SUMPRODUCT([22]Objectifs!$D$10:$D$154,([22]Objectifs!$B$10:$B$154&gt;=$C$1)*([22]Objectifs!$B$10:$B$154&lt;=$C$2))</f>
        <v>0</v>
      </c>
      <c r="Y28" s="24">
        <f>SUMPRODUCT([22]Objectifs!$K$10:$K$154,([22]Objectifs!$B$10:$B$154&gt;=$C$1)*([22]Objectifs!$B$10:$B$154&lt;=$C$2))</f>
        <v>0</v>
      </c>
      <c r="Z28" s="24">
        <f>SUMPRODUCT([22]Objectifs!$R$10:$R$154,([22]Objectifs!$B$10:$B$154&gt;=$C$1)*([22]Objectifs!$B$10:$B$154&lt;=$C$2))</f>
        <v>0</v>
      </c>
      <c r="AA28" s="24">
        <f>SUMPRODUCT([22]Objectifs!$AE$10:$AE$154,([22]Objectifs!$B$10:$B$154&gt;=$C$1)*([22]Objectifs!$B$10:$B$154&lt;=$C$2))</f>
        <v>0</v>
      </c>
      <c r="AB28" s="24">
        <f>SUMPRODUCT([22]Objectifs!$AL$10:$AL$154,([22]Objectifs!$B$10:$B$154&gt;=$C$1)*([22]Objectifs!$B$10:$B$154&lt;=$C$2))</f>
        <v>0</v>
      </c>
      <c r="AC28" s="44">
        <f>SUMPRODUCT([22]Objectifs!$AS$10:$AS$154,([22]Objectifs!$B$10:$B$154&gt;=$C$1)*([22]Objectifs!$B$10:$B$154&lt;=$C$2))</f>
        <v>0</v>
      </c>
      <c r="AD28" s="37">
        <f>SUMPRODUCT([22]Objectifs!$BG$10:$BG$154,([22]Objectifs!$B$10:$B$154&gt;=$C$1)*([22]Objectifs!$B$10:$B$154&lt;=$C$2))</f>
        <v>0</v>
      </c>
      <c r="AE28" s="24">
        <f>SUMPRODUCT([22]Objectifs!$BH$10:$BH$154,([22]Objectifs!$B$10:$B$154&gt;=$C$1)*([22]Objectifs!$B$10:$B$154&lt;=$C$2))</f>
        <v>0</v>
      </c>
      <c r="AF28" s="24">
        <f>SUMPRODUCT([22]Objectifs!$BI$10:$BI$154,([22]Objectifs!$B$10:$B$154&gt;=$C$1)*([22]Objectifs!$B$10:$B$154&lt;=$C$2))</f>
        <v>0</v>
      </c>
      <c r="AG28" s="38">
        <f>SUMPRODUCT([22]Objectifs!$BJ$10:$BJ$154,([22]Objectifs!$B$10:$B$154&gt;=$C$1)*([22]Objectifs!$B$10:$B$154&lt;=$C$2))</f>
        <v>0</v>
      </c>
      <c r="AH28" s="42" t="s">
        <v>159</v>
      </c>
    </row>
    <row r="29" spans="1:34" s="13" customFormat="1" ht="18.75" x14ac:dyDescent="0.3">
      <c r="A29" s="27"/>
      <c r="B29" s="19"/>
      <c r="C29" s="19"/>
      <c r="D29" s="25"/>
      <c r="E29" s="20"/>
      <c r="F29" s="20"/>
      <c r="G29" s="20"/>
      <c r="H29" s="26"/>
      <c r="I29" s="25"/>
      <c r="J29" s="45"/>
      <c r="K29" s="20"/>
      <c r="L29" s="45"/>
      <c r="M29" s="25"/>
      <c r="N29" s="20"/>
      <c r="O29" s="26"/>
      <c r="P29" s="40"/>
      <c r="Q29" s="25"/>
      <c r="R29" s="20"/>
      <c r="S29" s="26"/>
      <c r="T29" s="25"/>
      <c r="U29" s="20"/>
      <c r="V29" s="20"/>
      <c r="W29" s="26"/>
      <c r="X29" s="35"/>
      <c r="Y29" s="21"/>
      <c r="Z29" s="21"/>
      <c r="AA29" s="21"/>
      <c r="AB29" s="21"/>
      <c r="AC29" s="43"/>
      <c r="AD29" s="35"/>
      <c r="AE29" s="21"/>
      <c r="AF29" s="21"/>
      <c r="AG29" s="36"/>
      <c r="AH29" s="42"/>
    </row>
    <row r="30" spans="1:34" s="13" customFormat="1" ht="18.75" x14ac:dyDescent="0.3">
      <c r="A30" s="27"/>
      <c r="B30" s="22"/>
      <c r="C30" s="22"/>
      <c r="D30" s="27"/>
      <c r="E30" s="23"/>
      <c r="F30" s="23"/>
      <c r="G30" s="23"/>
      <c r="H30" s="28"/>
      <c r="I30" s="27"/>
      <c r="J30" s="46"/>
      <c r="K30" s="23"/>
      <c r="L30" s="46"/>
      <c r="M30" s="27"/>
      <c r="N30" s="23"/>
      <c r="O30" s="28"/>
      <c r="P30" s="41"/>
      <c r="Q30" s="27"/>
      <c r="R30" s="23"/>
      <c r="S30" s="28"/>
      <c r="T30" s="27"/>
      <c r="U30" s="23"/>
      <c r="V30" s="23"/>
      <c r="W30" s="28"/>
      <c r="X30" s="37"/>
      <c r="Y30" s="24"/>
      <c r="Z30" s="24"/>
      <c r="AA30" s="24"/>
      <c r="AB30" s="24"/>
      <c r="AC30" s="44"/>
      <c r="AD30" s="37"/>
      <c r="AE30" s="24"/>
      <c r="AF30" s="24"/>
      <c r="AG30" s="38"/>
      <c r="AH30" s="42"/>
    </row>
    <row r="31" spans="1:34" s="13" customFormat="1" ht="18.75" x14ac:dyDescent="0.3">
      <c r="A31" s="27"/>
      <c r="B31" s="19"/>
      <c r="C31" s="19"/>
      <c r="D31" s="25"/>
      <c r="E31" s="20"/>
      <c r="F31" s="20"/>
      <c r="G31" s="20"/>
      <c r="H31" s="26"/>
      <c r="I31" s="25"/>
      <c r="J31" s="45"/>
      <c r="K31" s="20"/>
      <c r="L31" s="45"/>
      <c r="M31" s="25"/>
      <c r="N31" s="20"/>
      <c r="O31" s="26"/>
      <c r="P31" s="40"/>
      <c r="Q31" s="25"/>
      <c r="R31" s="20"/>
      <c r="S31" s="26"/>
      <c r="T31" s="25"/>
      <c r="U31" s="20"/>
      <c r="V31" s="20"/>
      <c r="W31" s="26"/>
      <c r="X31" s="35"/>
      <c r="Y31" s="21"/>
      <c r="Z31" s="21"/>
      <c r="AA31" s="21"/>
      <c r="AB31" s="21"/>
      <c r="AC31" s="43"/>
      <c r="AD31" s="35"/>
      <c r="AE31" s="21"/>
      <c r="AF31" s="21"/>
      <c r="AG31" s="36"/>
      <c r="AH31" s="42"/>
    </row>
    <row r="32" spans="1:34" s="13" customFormat="1" ht="18.75" x14ac:dyDescent="0.3">
      <c r="A32" s="27"/>
      <c r="B32" s="22"/>
      <c r="C32" s="22"/>
      <c r="D32" s="27"/>
      <c r="E32" s="23"/>
      <c r="F32" s="23"/>
      <c r="G32" s="23"/>
      <c r="H32" s="28"/>
      <c r="I32" s="27"/>
      <c r="J32" s="46"/>
      <c r="K32" s="23"/>
      <c r="L32" s="46"/>
      <c r="M32" s="27"/>
      <c r="N32" s="23"/>
      <c r="O32" s="28"/>
      <c r="P32" s="41"/>
      <c r="Q32" s="27"/>
      <c r="R32" s="23"/>
      <c r="S32" s="28"/>
      <c r="T32" s="27"/>
      <c r="U32" s="23"/>
      <c r="V32" s="23"/>
      <c r="W32" s="28"/>
      <c r="X32" s="37"/>
      <c r="Y32" s="24"/>
      <c r="Z32" s="24"/>
      <c r="AA32" s="24"/>
      <c r="AB32" s="24"/>
      <c r="AC32" s="44"/>
      <c r="AD32" s="37"/>
      <c r="AE32" s="24"/>
      <c r="AF32" s="24"/>
      <c r="AG32" s="38"/>
      <c r="AH32" s="42"/>
    </row>
    <row r="33" spans="1:34" s="13" customFormat="1" ht="18.75" x14ac:dyDescent="0.3">
      <c r="A33" s="27"/>
      <c r="B33" s="19"/>
      <c r="C33" s="19"/>
      <c r="D33" s="25"/>
      <c r="E33" s="20"/>
      <c r="F33" s="20"/>
      <c r="G33" s="20"/>
      <c r="H33" s="26"/>
      <c r="I33" s="25"/>
      <c r="J33" s="45"/>
      <c r="K33" s="20"/>
      <c r="L33" s="45"/>
      <c r="M33" s="25"/>
      <c r="N33" s="20"/>
      <c r="O33" s="26"/>
      <c r="P33" s="40"/>
      <c r="Q33" s="25"/>
      <c r="R33" s="20"/>
      <c r="S33" s="26"/>
      <c r="T33" s="25"/>
      <c r="U33" s="20"/>
      <c r="V33" s="20"/>
      <c r="W33" s="26"/>
      <c r="X33" s="35"/>
      <c r="Y33" s="21"/>
      <c r="Z33" s="21"/>
      <c r="AA33" s="21"/>
      <c r="AB33" s="21"/>
      <c r="AC33" s="43"/>
      <c r="AD33" s="35"/>
      <c r="AE33" s="21"/>
      <c r="AF33" s="21"/>
      <c r="AG33" s="36"/>
      <c r="AH33" s="42"/>
    </row>
    <row r="34" spans="1:34" s="13" customFormat="1" ht="18.75" x14ac:dyDescent="0.3">
      <c r="A34" s="27"/>
      <c r="B34" s="22"/>
      <c r="C34" s="22"/>
      <c r="D34" s="27"/>
      <c r="E34" s="23"/>
      <c r="F34" s="23"/>
      <c r="G34" s="23"/>
      <c r="H34" s="28"/>
      <c r="I34" s="27"/>
      <c r="J34" s="46"/>
      <c r="K34" s="23"/>
      <c r="L34" s="46"/>
      <c r="M34" s="27"/>
      <c r="N34" s="23"/>
      <c r="O34" s="28"/>
      <c r="P34" s="41"/>
      <c r="Q34" s="27"/>
      <c r="R34" s="23"/>
      <c r="S34" s="28"/>
      <c r="T34" s="27"/>
      <c r="U34" s="23"/>
      <c r="V34" s="23"/>
      <c r="W34" s="28"/>
      <c r="X34" s="37"/>
      <c r="Y34" s="24"/>
      <c r="Z34" s="24"/>
      <c r="AA34" s="24"/>
      <c r="AB34" s="24"/>
      <c r="AC34" s="44"/>
      <c r="AD34" s="37"/>
      <c r="AE34" s="24"/>
      <c r="AF34" s="24"/>
      <c r="AG34" s="38"/>
      <c r="AH34" s="42"/>
    </row>
    <row r="35" spans="1:34" s="13" customFormat="1" ht="18.75" x14ac:dyDescent="0.3">
      <c r="A35" s="27"/>
      <c r="B35" s="19"/>
      <c r="C35" s="19"/>
      <c r="D35" s="25"/>
      <c r="E35" s="20"/>
      <c r="F35" s="20"/>
      <c r="G35" s="20"/>
      <c r="H35" s="26"/>
      <c r="I35" s="25"/>
      <c r="J35" s="45"/>
      <c r="K35" s="20"/>
      <c r="L35" s="45"/>
      <c r="M35" s="25"/>
      <c r="N35" s="20"/>
      <c r="O35" s="26"/>
      <c r="P35" s="40"/>
      <c r="Q35" s="25"/>
      <c r="R35" s="20"/>
      <c r="S35" s="26"/>
      <c r="T35" s="25"/>
      <c r="U35" s="20"/>
      <c r="V35" s="20"/>
      <c r="W35" s="26"/>
      <c r="X35" s="35"/>
      <c r="Y35" s="21"/>
      <c r="Z35" s="21"/>
      <c r="AA35" s="21"/>
      <c r="AB35" s="21"/>
      <c r="AC35" s="43"/>
      <c r="AD35" s="35"/>
      <c r="AE35" s="21"/>
      <c r="AF35" s="21"/>
      <c r="AG35" s="36"/>
      <c r="AH35" s="42"/>
    </row>
    <row r="36" spans="1:34" s="13" customFormat="1" ht="18.75" x14ac:dyDescent="0.3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5"/>
      <c r="Y36" s="15"/>
      <c r="Z36" s="15"/>
      <c r="AA36" s="15"/>
      <c r="AB36" s="15"/>
      <c r="AC36" s="15"/>
      <c r="AE36" s="12"/>
    </row>
    <row r="37" spans="1:34" s="13" customFormat="1" ht="18.75" x14ac:dyDescent="0.3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6"/>
      <c r="Y37" s="16"/>
      <c r="Z37" s="16"/>
      <c r="AA37" s="16"/>
      <c r="AB37" s="16"/>
      <c r="AC37" s="16"/>
      <c r="AE37" s="12"/>
    </row>
    <row r="38" spans="1:34" s="13" customFormat="1" ht="18.75" x14ac:dyDescent="0.3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5"/>
      <c r="Y38" s="15"/>
      <c r="Z38" s="15"/>
      <c r="AA38" s="15"/>
      <c r="AB38" s="15"/>
      <c r="AC38" s="15"/>
    </row>
    <row r="39" spans="1:34" s="13" customFormat="1" ht="18.75" x14ac:dyDescent="0.3">
      <c r="A39" s="14"/>
      <c r="B39" s="14"/>
      <c r="C39" s="14" t="s">
        <v>17</v>
      </c>
      <c r="D39" s="14">
        <f t="shared" ref="D39:I39" si="0">SUM(D7:D35)</f>
        <v>1685</v>
      </c>
      <c r="E39" s="14">
        <f t="shared" si="0"/>
        <v>1591</v>
      </c>
      <c r="F39" s="14">
        <f t="shared" si="0"/>
        <v>1586</v>
      </c>
      <c r="G39" s="14">
        <f t="shared" si="0"/>
        <v>1581</v>
      </c>
      <c r="H39" s="14">
        <f t="shared" si="0"/>
        <v>1581</v>
      </c>
      <c r="I39" s="14">
        <f t="shared" si="0"/>
        <v>1579</v>
      </c>
      <c r="J39" s="14"/>
      <c r="K39" s="14">
        <f>SUM(K7:K35)</f>
        <v>1579</v>
      </c>
      <c r="L39" s="14"/>
      <c r="M39" s="14">
        <f t="shared" ref="M39:AG39" si="1">SUM(M7:M35)</f>
        <v>1718</v>
      </c>
      <c r="N39" s="14">
        <f t="shared" si="1"/>
        <v>1562</v>
      </c>
      <c r="O39" s="14">
        <f t="shared" si="1"/>
        <v>1552</v>
      </c>
      <c r="P39" s="14">
        <f t="shared" si="1"/>
        <v>1549</v>
      </c>
      <c r="Q39" s="14">
        <f t="shared" si="1"/>
        <v>3017</v>
      </c>
      <c r="R39" s="14">
        <f t="shared" si="1"/>
        <v>2394</v>
      </c>
      <c r="S39" s="14">
        <f t="shared" si="1"/>
        <v>1440</v>
      </c>
      <c r="T39" s="14">
        <f t="shared" si="1"/>
        <v>1354</v>
      </c>
      <c r="U39" s="14">
        <f t="shared" si="1"/>
        <v>1354</v>
      </c>
      <c r="V39" s="14">
        <f t="shared" si="1"/>
        <v>2376</v>
      </c>
      <c r="W39" s="14">
        <f t="shared" si="1"/>
        <v>1461</v>
      </c>
      <c r="X39" s="14">
        <f t="shared" si="1"/>
        <v>7</v>
      </c>
      <c r="Y39" s="14">
        <f t="shared" si="1"/>
        <v>9</v>
      </c>
      <c r="Z39" s="14">
        <f t="shared" si="1"/>
        <v>9</v>
      </c>
      <c r="AA39" s="14">
        <f t="shared" si="1"/>
        <v>0</v>
      </c>
      <c r="AB39" s="14">
        <f t="shared" si="1"/>
        <v>0</v>
      </c>
      <c r="AC39" s="14">
        <f t="shared" si="1"/>
        <v>0</v>
      </c>
      <c r="AD39" s="14">
        <f t="shared" si="1"/>
        <v>0</v>
      </c>
      <c r="AE39" s="14">
        <f t="shared" si="1"/>
        <v>0</v>
      </c>
      <c r="AF39" s="14">
        <f t="shared" si="1"/>
        <v>0</v>
      </c>
      <c r="AG39" s="14">
        <f t="shared" si="1"/>
        <v>0</v>
      </c>
    </row>
    <row r="40" spans="1:34" s="13" customFormat="1" ht="18.75" x14ac:dyDescent="0.3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5"/>
      <c r="Y40" s="15"/>
      <c r="Z40" s="15"/>
      <c r="AA40" s="15"/>
      <c r="AB40" s="15"/>
      <c r="AC40" s="15"/>
    </row>
  </sheetData>
  <autoFilter ref="A6:AD25" xr:uid="{00000000-0009-0000-0000-000000000000}"/>
  <customSheetViews>
    <customSheetView guid="{25A31BEE-B6DD-4064-862D-DCDDCC1FCB21}" scale="70" fitToPage="1" showAutoFilter="1" state="hidden">
      <pane xSplit="3" ySplit="6" topLeftCell="D34" activePane="bottomRight" state="frozen"/>
      <selection pane="bottomRight" activeCell="T1" sqref="R1:T1048576"/>
      <pageMargins left="0.23622047244094491" right="0.23622047244094491" top="0.74803149606299213" bottom="0.74803149606299213" header="0.31496062992125984" footer="0.31496062992125984"/>
      <pageSetup paperSize="9" scale="48" orientation="landscape" r:id="rId1"/>
      <autoFilter ref="A6:S64" xr:uid="{18594328-B5DC-4AF8-84D2-6D2B5777C111}"/>
    </customSheetView>
  </customSheetViews>
  <mergeCells count="20">
    <mergeCell ref="W4:W5"/>
    <mergeCell ref="X4:AG4"/>
    <mergeCell ref="B4:C4"/>
    <mergeCell ref="D4:D5"/>
    <mergeCell ref="E4:E5"/>
    <mergeCell ref="F4:F5"/>
    <mergeCell ref="H4:H5"/>
    <mergeCell ref="M4:M5"/>
    <mergeCell ref="G4:G5"/>
    <mergeCell ref="I4:J5"/>
    <mergeCell ref="K4:L5"/>
    <mergeCell ref="V4:V5"/>
    <mergeCell ref="Q4:Q5"/>
    <mergeCell ref="R4:R5"/>
    <mergeCell ref="P4:P5"/>
    <mergeCell ref="U4:U5"/>
    <mergeCell ref="N4:N5"/>
    <mergeCell ref="O4:O5"/>
    <mergeCell ref="S4:S5"/>
    <mergeCell ref="T4:T5"/>
  </mergeCells>
  <conditionalFormatting sqref="X7:AG8 X11:AG25">
    <cfRule type="cellIs" dxfId="104" priority="477" operator="greaterThan">
      <formula>0</formula>
    </cfRule>
  </conditionalFormatting>
  <conditionalFormatting sqref="X7:AC7">
    <cfRule type="cellIs" dxfId="103" priority="476" operator="greaterThan">
      <formula>0</formula>
    </cfRule>
  </conditionalFormatting>
  <conditionalFormatting sqref="X7:AC7">
    <cfRule type="cellIs" dxfId="102" priority="475" operator="greaterThan">
      <formula>0</formula>
    </cfRule>
  </conditionalFormatting>
  <conditionalFormatting sqref="AD7:AG7">
    <cfRule type="cellIs" dxfId="101" priority="366" operator="greaterThan">
      <formula>0</formula>
    </cfRule>
  </conditionalFormatting>
  <conditionalFormatting sqref="AD7:AG7">
    <cfRule type="cellIs" dxfId="100" priority="365" operator="greaterThan">
      <formula>0</formula>
    </cfRule>
  </conditionalFormatting>
  <conditionalFormatting sqref="L7:L8 J7:J8 J11:J25 L11:L25">
    <cfRule type="cellIs" dxfId="99" priority="353" operator="equal">
      <formula>1</formula>
    </cfRule>
    <cfRule type="cellIs" dxfId="98" priority="354" operator="equal">
      <formula>0</formula>
    </cfRule>
  </conditionalFormatting>
  <conditionalFormatting sqref="R7:R8 E7:E8 N7:N8 R11:R25 E11:E25 N11:N25">
    <cfRule type="cellIs" dxfId="97" priority="93" operator="notEqual">
      <formula>D7</formula>
    </cfRule>
    <cfRule type="cellIs" dxfId="96" priority="103" operator="equal">
      <formula>D7</formula>
    </cfRule>
  </conditionalFormatting>
  <conditionalFormatting sqref="A7:A8">
    <cfRule type="containsText" dxfId="95" priority="156" operator="containsText" text="Envoyé">
      <formula>NOT(ISERROR(SEARCH("Envoyé",A7)))</formula>
    </cfRule>
  </conditionalFormatting>
  <conditionalFormatting sqref="J9:J10 L9:L10 L26 J26">
    <cfRule type="cellIs" dxfId="94" priority="81" operator="equal">
      <formula>1</formula>
    </cfRule>
    <cfRule type="cellIs" dxfId="93" priority="82" operator="equal">
      <formula>0</formula>
    </cfRule>
  </conditionalFormatting>
  <conditionalFormatting sqref="F7:F8 O7:O8 F11:F25 O11:O25">
    <cfRule type="cellIs" dxfId="92" priority="100" operator="notEqual">
      <formula>D7</formula>
    </cfRule>
    <cfRule type="cellIs" dxfId="91" priority="112" operator="equal">
      <formula>D7</formula>
    </cfRule>
  </conditionalFormatting>
  <conditionalFormatting sqref="G7:G8 P7:P8 G11:G25 P11:P25">
    <cfRule type="cellIs" dxfId="90" priority="99" operator="notEqual">
      <formula>D7</formula>
    </cfRule>
    <cfRule type="cellIs" dxfId="89" priority="111" operator="equal">
      <formula>D7</formula>
    </cfRule>
  </conditionalFormatting>
  <conditionalFormatting sqref="H7">
    <cfRule type="cellIs" dxfId="88" priority="110" operator="equal">
      <formula>D7</formula>
    </cfRule>
  </conditionalFormatting>
  <conditionalFormatting sqref="W7:W8 W11:W25">
    <cfRule type="cellIs" dxfId="87" priority="89" operator="notEqual">
      <formula>M7</formula>
    </cfRule>
    <cfRule type="cellIs" dxfId="86" priority="107" operator="equal">
      <formula>M7</formula>
    </cfRule>
  </conditionalFormatting>
  <conditionalFormatting sqref="T7:T8 T11:T25">
    <cfRule type="cellIs" dxfId="85" priority="92" operator="notEqual">
      <formula>D7</formula>
    </cfRule>
    <cfRule type="cellIs" dxfId="84" priority="106" operator="equal">
      <formula>D7</formula>
    </cfRule>
  </conditionalFormatting>
  <conditionalFormatting sqref="U7:U8 U11:U25">
    <cfRule type="cellIs" dxfId="83" priority="91" operator="notEqual">
      <formula>D7</formula>
    </cfRule>
    <cfRule type="cellIs" dxfId="82" priority="105" operator="equal">
      <formula>D7</formula>
    </cfRule>
  </conditionalFormatting>
  <conditionalFormatting sqref="V7:V8 V11:V25">
    <cfRule type="cellIs" dxfId="81" priority="90" operator="notEqual">
      <formula>Q7</formula>
    </cfRule>
    <cfRule type="cellIs" dxfId="80" priority="104" operator="equal">
      <formula>Q7</formula>
    </cfRule>
  </conditionalFormatting>
  <conditionalFormatting sqref="H7:H8 H11:H25">
    <cfRule type="cellIs" dxfId="79" priority="97" operator="notEqual">
      <formula>D7</formula>
    </cfRule>
    <cfRule type="cellIs" dxfId="78" priority="98" operator="equal">
      <formula>D7</formula>
    </cfRule>
  </conditionalFormatting>
  <conditionalFormatting sqref="A7">
    <cfRule type="containsText" dxfId="77" priority="88" operator="containsText" text="Envoyé">
      <formula>NOT(ISERROR(SEARCH("Envoyé",A7)))</formula>
    </cfRule>
  </conditionalFormatting>
  <conditionalFormatting sqref="X9:AG10 X26:AG26">
    <cfRule type="cellIs" dxfId="76" priority="87" operator="greaterThan">
      <formula>0</formula>
    </cfRule>
  </conditionalFormatting>
  <conditionalFormatting sqref="X9:AC9">
    <cfRule type="cellIs" dxfId="75" priority="86" operator="greaterThan">
      <formula>0</formula>
    </cfRule>
  </conditionalFormatting>
  <conditionalFormatting sqref="X9:AC9">
    <cfRule type="cellIs" dxfId="74" priority="85" operator="greaterThan">
      <formula>0</formula>
    </cfRule>
  </conditionalFormatting>
  <conditionalFormatting sqref="AD9:AG9">
    <cfRule type="cellIs" dxfId="73" priority="84" operator="greaterThan">
      <formula>0</formula>
    </cfRule>
  </conditionalFormatting>
  <conditionalFormatting sqref="AD9:AG9">
    <cfRule type="cellIs" dxfId="72" priority="83" operator="greaterThan">
      <formula>0</formula>
    </cfRule>
  </conditionalFormatting>
  <conditionalFormatting sqref="R9:R10 E9:E10 N9:N10 N26 E26 R26">
    <cfRule type="cellIs" dxfId="71" priority="67" operator="notEqual">
      <formula>D9</formula>
    </cfRule>
    <cfRule type="cellIs" dxfId="70" priority="72" operator="equal">
      <formula>D9</formula>
    </cfRule>
  </conditionalFormatting>
  <conditionalFormatting sqref="A26">
    <cfRule type="containsText" dxfId="69" priority="80" operator="containsText" text="Envoyé">
      <formula>NOT(ISERROR(SEARCH("Envoyé",A26)))</formula>
    </cfRule>
  </conditionalFormatting>
  <conditionalFormatting sqref="F9:F10 O9:O10 O26 F26">
    <cfRule type="cellIs" dxfId="68" priority="71" operator="notEqual">
      <formula>D9</formula>
    </cfRule>
    <cfRule type="cellIs" dxfId="67" priority="79" operator="equal">
      <formula>D9</formula>
    </cfRule>
  </conditionalFormatting>
  <conditionalFormatting sqref="G9:G10 P9:P10 P26 G26">
    <cfRule type="cellIs" dxfId="66" priority="70" operator="notEqual">
      <formula>D9</formula>
    </cfRule>
    <cfRule type="cellIs" dxfId="65" priority="78" operator="equal">
      <formula>D9</formula>
    </cfRule>
  </conditionalFormatting>
  <conditionalFormatting sqref="H9">
    <cfRule type="cellIs" dxfId="64" priority="77" operator="equal">
      <formula>D9</formula>
    </cfRule>
  </conditionalFormatting>
  <conditionalFormatting sqref="W9:W10 W26">
    <cfRule type="cellIs" dxfId="63" priority="63" operator="notEqual">
      <formula>M9</formula>
    </cfRule>
    <cfRule type="cellIs" dxfId="62" priority="76" operator="equal">
      <formula>M9</formula>
    </cfRule>
  </conditionalFormatting>
  <conditionalFormatting sqref="T9:T10 T26">
    <cfRule type="cellIs" dxfId="61" priority="66" operator="notEqual">
      <formula>D9</formula>
    </cfRule>
    <cfRule type="cellIs" dxfId="60" priority="75" operator="equal">
      <formula>D9</formula>
    </cfRule>
  </conditionalFormatting>
  <conditionalFormatting sqref="U9:U10 U26">
    <cfRule type="cellIs" dxfId="59" priority="65" operator="notEqual">
      <formula>D9</formula>
    </cfRule>
    <cfRule type="cellIs" dxfId="58" priority="74" operator="equal">
      <formula>D9</formula>
    </cfRule>
  </conditionalFormatting>
  <conditionalFormatting sqref="V9:V10 V26">
    <cfRule type="cellIs" dxfId="57" priority="64" operator="notEqual">
      <formula>Q9</formula>
    </cfRule>
    <cfRule type="cellIs" dxfId="56" priority="73" operator="equal">
      <formula>Q9</formula>
    </cfRule>
  </conditionalFormatting>
  <conditionalFormatting sqref="H9:H10 H26">
    <cfRule type="cellIs" dxfId="55" priority="68" operator="notEqual">
      <formula>D9</formula>
    </cfRule>
    <cfRule type="cellIs" dxfId="54" priority="69" operator="equal">
      <formula>D9</formula>
    </cfRule>
  </conditionalFormatting>
  <conditionalFormatting sqref="X27:AG35">
    <cfRule type="cellIs" dxfId="53" priority="61" operator="greaterThan">
      <formula>0</formula>
    </cfRule>
  </conditionalFormatting>
  <conditionalFormatting sqref="X27:AC27 X29:AC29 X31:AC31 X33:AC33 X35:AC35">
    <cfRule type="cellIs" dxfId="52" priority="60" operator="greaterThan">
      <formula>0</formula>
    </cfRule>
  </conditionalFormatting>
  <conditionalFormatting sqref="X27:AC27 X29:AC29 X31:AC31 X33:AC33 X35:AC35">
    <cfRule type="cellIs" dxfId="51" priority="59" operator="greaterThan">
      <formula>0</formula>
    </cfRule>
  </conditionalFormatting>
  <conditionalFormatting sqref="AD27:AG27 AD29:AG29 AD31:AG31 AD33:AG33 AD35:AG35">
    <cfRule type="cellIs" dxfId="50" priority="58" operator="greaterThan">
      <formula>0</formula>
    </cfRule>
  </conditionalFormatting>
  <conditionalFormatting sqref="AD27:AG27 AD29:AG29 AD31:AG31 AD33:AG33 AD35:AG35">
    <cfRule type="cellIs" dxfId="49" priority="57" operator="greaterThan">
      <formula>0</formula>
    </cfRule>
  </conditionalFormatting>
  <conditionalFormatting sqref="L27:L35 J27:J35">
    <cfRule type="cellIs" dxfId="48" priority="55" operator="equal">
      <formula>1</formula>
    </cfRule>
    <cfRule type="cellIs" dxfId="47" priority="56" operator="equal">
      <formula>0</formula>
    </cfRule>
  </conditionalFormatting>
  <conditionalFormatting sqref="R27:R35 E27:E35 N27:N35">
    <cfRule type="cellIs" dxfId="46" priority="41" operator="notEqual">
      <formula>D27</formula>
    </cfRule>
    <cfRule type="cellIs" dxfId="45" priority="46" operator="equal">
      <formula>D27</formula>
    </cfRule>
  </conditionalFormatting>
  <conditionalFormatting sqref="A27:A35">
    <cfRule type="containsText" dxfId="44" priority="54" operator="containsText" text="Envoyé">
      <formula>NOT(ISERROR(SEARCH("Envoyé",A27)))</formula>
    </cfRule>
  </conditionalFormatting>
  <conditionalFormatting sqref="F27:F35 O27:O35">
    <cfRule type="cellIs" dxfId="43" priority="45" operator="notEqual">
      <formula>D27</formula>
    </cfRule>
    <cfRule type="cellIs" dxfId="42" priority="53" operator="equal">
      <formula>D27</formula>
    </cfRule>
  </conditionalFormatting>
  <conditionalFormatting sqref="G27:G35 P27:P35">
    <cfRule type="cellIs" dxfId="41" priority="44" operator="notEqual">
      <formula>D27</formula>
    </cfRule>
    <cfRule type="cellIs" dxfId="40" priority="52" operator="equal">
      <formula>D27</formula>
    </cfRule>
  </conditionalFormatting>
  <conditionalFormatting sqref="H27 H29 H31 H33 H35">
    <cfRule type="cellIs" dxfId="39" priority="51" operator="equal">
      <formula>D27</formula>
    </cfRule>
  </conditionalFormatting>
  <conditionalFormatting sqref="W27:W35">
    <cfRule type="cellIs" dxfId="38" priority="37" operator="notEqual">
      <formula>M27</formula>
    </cfRule>
    <cfRule type="cellIs" dxfId="37" priority="50" operator="equal">
      <formula>M27</formula>
    </cfRule>
  </conditionalFormatting>
  <conditionalFormatting sqref="T27:T35">
    <cfRule type="cellIs" dxfId="36" priority="40" operator="notEqual">
      <formula>D27</formula>
    </cfRule>
    <cfRule type="cellIs" dxfId="35" priority="49" operator="equal">
      <formula>D27</formula>
    </cfRule>
  </conditionalFormatting>
  <conditionalFormatting sqref="U27:U35">
    <cfRule type="cellIs" dxfId="34" priority="39" operator="notEqual">
      <formula>D27</formula>
    </cfRule>
    <cfRule type="cellIs" dxfId="33" priority="48" operator="equal">
      <formula>D27</formula>
    </cfRule>
  </conditionalFormatting>
  <conditionalFormatting sqref="V27:V35">
    <cfRule type="cellIs" dxfId="32" priority="38" operator="notEqual">
      <formula>Q27</formula>
    </cfRule>
    <cfRule type="cellIs" dxfId="31" priority="47" operator="equal">
      <formula>Q27</formula>
    </cfRule>
  </conditionalFormatting>
  <conditionalFormatting sqref="H27:H35">
    <cfRule type="cellIs" dxfId="30" priority="42" operator="notEqual">
      <formula>D27</formula>
    </cfRule>
    <cfRule type="cellIs" dxfId="29" priority="43" operator="equal">
      <formula>D27</formula>
    </cfRule>
  </conditionalFormatting>
  <conditionalFormatting sqref="A27 A29 A31 A33 A35">
    <cfRule type="containsText" dxfId="28" priority="36" operator="containsText" text="Envoyé">
      <formula>NOT(ISERROR(SEARCH("Envoyé",A27)))</formula>
    </cfRule>
  </conditionalFormatting>
  <conditionalFormatting sqref="A8">
    <cfRule type="containsText" dxfId="27" priority="35" operator="containsText" text="Envoyé">
      <formula>NOT(ISERROR(SEARCH("Envoyé",A8)))</formula>
    </cfRule>
  </conditionalFormatting>
  <conditionalFormatting sqref="A9">
    <cfRule type="containsText" dxfId="26" priority="34" operator="containsText" text="Envoyé">
      <formula>NOT(ISERROR(SEARCH("Envoyé",A9)))</formula>
    </cfRule>
  </conditionalFormatting>
  <conditionalFormatting sqref="A9">
    <cfRule type="containsText" dxfId="25" priority="33" operator="containsText" text="Envoyé">
      <formula>NOT(ISERROR(SEARCH("Envoyé",A9)))</formula>
    </cfRule>
  </conditionalFormatting>
  <conditionalFormatting sqref="A10">
    <cfRule type="containsText" dxfId="24" priority="32" operator="containsText" text="Envoyé">
      <formula>NOT(ISERROR(SEARCH("Envoyé",A10)))</formula>
    </cfRule>
  </conditionalFormatting>
  <conditionalFormatting sqref="A10">
    <cfRule type="containsText" dxfId="23" priority="31" operator="containsText" text="Envoyé">
      <formula>NOT(ISERROR(SEARCH("Envoyé",A10)))</formula>
    </cfRule>
  </conditionalFormatting>
  <conditionalFormatting sqref="X11:AC11 X13:AC13 X15:AC17 X19:AC19 X21:AC22 X24:AC24">
    <cfRule type="cellIs" dxfId="22" priority="27" operator="greaterThan">
      <formula>0</formula>
    </cfRule>
  </conditionalFormatting>
  <conditionalFormatting sqref="X11:AC11 X13:AC13 X15:AC17 X19:AC19 X21:AC22 X24:AC24">
    <cfRule type="cellIs" dxfId="21" priority="26" operator="greaterThan">
      <formula>0</formula>
    </cfRule>
  </conditionalFormatting>
  <conditionalFormatting sqref="AD11:AG11 AD13:AG13 AD15:AG17 AD19:AG19 AD21:AG22 AD24:AG24">
    <cfRule type="cellIs" dxfId="20" priority="25" operator="greaterThan">
      <formula>0</formula>
    </cfRule>
  </conditionalFormatting>
  <conditionalFormatting sqref="AD11:AG11 AD13:AG13 AD15:AG17 AD19:AG19 AD21:AG22 AD24:AG24">
    <cfRule type="cellIs" dxfId="19" priority="24" operator="greaterThan">
      <formula>0</formula>
    </cfRule>
  </conditionalFormatting>
  <conditionalFormatting sqref="H11 H13 H15:H17 H19 H21:H22 H24">
    <cfRule type="cellIs" dxfId="18" priority="19" operator="equal">
      <formula>D11</formula>
    </cfRule>
  </conditionalFormatting>
  <conditionalFormatting sqref="A11 A13 A15:A17 A19 A21:A22 A24">
    <cfRule type="containsText" dxfId="17" priority="4" operator="containsText" text="Envoyé">
      <formula>NOT(ISERROR(SEARCH("Envoyé",A11)))</formula>
    </cfRule>
  </conditionalFormatting>
  <conditionalFormatting sqref="A11 A13 A15:A17 A19 A21:A22 A24">
    <cfRule type="containsText" dxfId="16" priority="3" operator="containsText" text="Envoyé">
      <formula>NOT(ISERROR(SEARCH("Envoyé",A11)))</formula>
    </cfRule>
  </conditionalFormatting>
  <conditionalFormatting sqref="A12 A14 A18 A20 A23 A25">
    <cfRule type="containsText" dxfId="15" priority="2" operator="containsText" text="Envoyé">
      <formula>NOT(ISERROR(SEARCH("Envoyé",A12)))</formula>
    </cfRule>
  </conditionalFormatting>
  <conditionalFormatting sqref="A12 A14 A18 A20 A23 A25">
    <cfRule type="containsText" dxfId="14" priority="1" operator="containsText" text="Envoyé">
      <formula>NOT(ISERROR(SEARCH("Envoyé",A12)))</formula>
    </cfRule>
  </conditionalFormatting>
  <hyperlinks>
    <hyperlink ref="AH7" r:id="rId2" xr:uid="{D3C990CB-A5EC-470F-9EB4-B720C2720165}"/>
    <hyperlink ref="AH8" r:id="rId3" xr:uid="{55DD2D49-15E9-48C3-B024-562CE2E4D6B1}"/>
    <hyperlink ref="AH9" r:id="rId4" xr:uid="{F1632D5C-FA3C-41EC-A1B4-59E8D77A34E7}"/>
    <hyperlink ref="AH10" r:id="rId5" xr:uid="{5A7D7EC7-5F65-434A-8877-3B84DDF5AAA4}"/>
    <hyperlink ref="AH11" r:id="rId6" xr:uid="{4265E4DE-F5DE-44C1-8EA9-6319E637D03C}"/>
    <hyperlink ref="AH12" r:id="rId7" xr:uid="{E55B61F3-B244-40F8-8752-96926337D2B0}"/>
    <hyperlink ref="AH13" r:id="rId8" xr:uid="{E620FF67-6F5E-4B32-BD00-4E80EC9279E1}"/>
    <hyperlink ref="AH14" r:id="rId9" xr:uid="{6A0AE322-B531-4AD1-819B-12411C625BAD}"/>
    <hyperlink ref="AH15" r:id="rId10" xr:uid="{923E5EF4-246C-4F4E-BA74-5A8D53B7F0A6}"/>
    <hyperlink ref="AH16" r:id="rId11" xr:uid="{669737DD-B9BF-4D8D-97F4-DD3F35A0382F}"/>
    <hyperlink ref="AH17" r:id="rId12" xr:uid="{0F21F9B3-4000-451E-A049-6C344B8DDE9B}"/>
    <hyperlink ref="AH18" r:id="rId13" xr:uid="{D602B2AE-BA4D-4D84-B5E2-C1939D768230}"/>
    <hyperlink ref="AH19" r:id="rId14" xr:uid="{B695425F-CD54-44F4-AD4A-7692F22BFB0A}"/>
    <hyperlink ref="AH20" r:id="rId15" xr:uid="{CBB3999C-B121-4FDB-9A5E-6F0F2DE34AAE}"/>
    <hyperlink ref="AH21" r:id="rId16" xr:uid="{FD280D2F-5F96-487F-8CE6-2661874F71CC}"/>
    <hyperlink ref="AH22" r:id="rId17" xr:uid="{7016F545-B536-4930-AB06-1755A179464C}"/>
    <hyperlink ref="AH23" r:id="rId18" xr:uid="{3F4A12B5-E41D-40DC-B377-5A1B0EC877F0}"/>
    <hyperlink ref="AH24" r:id="rId19" xr:uid="{52DB7417-54DE-4023-9CB2-120640D979F4}"/>
    <hyperlink ref="AH25" r:id="rId20" xr:uid="{3185FF4B-F0B1-4372-8AEC-BC46F75AC99B}"/>
    <hyperlink ref="C7" r:id="rId21" display="\\yvsn0004\SDRMANAG\data\AE\EMP2\E43 Chine - C5X - 1CWK" xr:uid="{A0E35353-F0A7-48F6-B4A0-F04644B44F9B}"/>
    <hyperlink ref="C8" r:id="rId22" display="\\yvsn0004\SDRMANAG\data\AE\EMP2\E43 Chine - C5X - 1CWK" xr:uid="{FA99A325-8723-44B3-A52B-633F2D2D3977}"/>
    <hyperlink ref="C9" r:id="rId23" display="\\yvsn0004\SDRMANAG\data\AE\EMP2\E43 Chine - C5X - 1CWK" xr:uid="{48A27DB9-AEFD-4588-88AE-391E32240A8C}"/>
    <hyperlink ref="C10" r:id="rId24" display="\\yvsn0004\SDRMANAG\data\AE\EMP2\E43 Chine - C5X - 1CWK" xr:uid="{105A3378-4612-4D07-835A-1029BD6EB45F}"/>
    <hyperlink ref="C11" r:id="rId25" display="\\yvsn0004\SDRMANAG\data\AE\EMP2\P51 Europe - 308 - 1PP5" xr:uid="{E175A098-3BBA-496C-BB4E-E487F8BE0545}"/>
    <hyperlink ref="C12" r:id="rId26" display="\\yvsn0004\SDRMANAG\data\AE\EMP2\P51 Europe - 308 - 1PP5" xr:uid="{9648C685-A11E-416B-9FEE-5CBDF2ADA8AB}"/>
    <hyperlink ref="C13" r:id="rId27" display="\\yvsn0004\SDRMANAG\data\AE\EMP2\P51 Europe - 308 - 1PP5" xr:uid="{A3E96D46-4F21-4BF8-A4A1-197AF6845071}"/>
    <hyperlink ref="C14" r:id="rId28" display="\\yvsn0004\SDRMANAG\data\AE\EMP2\P51 Europe - 308 - 1PP5" xr:uid="{2D514078-4BAF-4A04-9920-4C10A7270852}"/>
    <hyperlink ref="C15" r:id="rId29" display="\\yvsn0004\SDRMANAG\data\AE\EMP2\P51 Europe - 308 - 1PP5" xr:uid="{F11A3A4E-0628-4976-9726-14DB1F6DFECF}"/>
    <hyperlink ref="C16" r:id="rId30" display="\\yvsn0004\SDRMANAG\data\AE\EMP2\P51 Europe - 308 - 1PP5" xr:uid="{A6E902B5-50CE-42B0-BFD4-967AA7F9678B}"/>
    <hyperlink ref="C17" r:id="rId31" display="\\yvsn0004\SDRMANAG\data\AE\EMP2\P54 Europe - 1PP6" xr:uid="{C52BA831-2E43-429B-8971-65CAECF7900C}"/>
    <hyperlink ref="C18" r:id="rId32" display="\\yvsn0004\SDRMANAG\data\AE\EMP2\P54 Europe - 1PP6" xr:uid="{302583EF-9880-422D-B9B2-E1AC0D32FA8C}"/>
    <hyperlink ref="C19" r:id="rId33" display="\\yvsn0004\SDRMANAG\data\AE\EMP2\P54 Europe - 1PP6" xr:uid="{B8A085D7-63D2-4665-B1D6-82A7571ACC4C}"/>
    <hyperlink ref="C20" r:id="rId34" display="\\yvsn0004\SDRMANAG\data\AE\EMP2\P54 Europe - 1PP6" xr:uid="{B98624B0-8E65-4F30-80B2-4471ECCAD86B}"/>
    <hyperlink ref="C21" r:id="rId35" display="\\yvsn0004\SDRMANAG\data\AE\EMP2\P54 Europe - 1PP6" xr:uid="{1C83D66C-1AEF-4E7D-B454-21EFDA6A218B}"/>
    <hyperlink ref="C22" r:id="rId36" display="\\yvsn0004\SDRMANAG\data\AE\EMP2\X83 Chine - DS9 - 1SXC" xr:uid="{513628A3-1A1A-4AE0-B50C-3BDE8E8FAD27}"/>
    <hyperlink ref="C23" r:id="rId37" display="\\yvsn0004\SDRMANAG\data\AE\EMP2\X83 Chine - DS9 - 1SXC" xr:uid="{36C5331B-E89A-4CEE-AE8B-80440A43C26F}"/>
    <hyperlink ref="C24" r:id="rId38" display="\\yvsn0004\SDRMANAG\data\AE\EMP2\X83 Chine - DS9 - 1SXC" xr:uid="{AC02BF7C-21F2-424A-8A8B-6D39F6A3E4DA}"/>
    <hyperlink ref="C25" r:id="rId39" display="\\yvsn0004\SDRMANAG\data\AE\EMP2\X83 Chine - DS9 - 1SXC" xr:uid="{117571B3-5B73-4BA4-BEBC-BCDE496FE200}"/>
    <hyperlink ref="AH26" r:id="rId40" xr:uid="{DCB43C52-C465-424D-B6A7-F48A9E6C9D67}"/>
    <hyperlink ref="AH27" r:id="rId41" xr:uid="{76C58C43-5D41-420C-9380-47A6308030EF}"/>
    <hyperlink ref="AH28" r:id="rId42" xr:uid="{93CE45D8-D4F4-4983-B3AD-FD987910F1A5}"/>
  </hyperlinks>
  <pageMargins left="0.23622047244094491" right="0.23622047244094491" top="0.74803149606299213" bottom="0.74803149606299213" header="0.31496062992125984" footer="0.31496062992125984"/>
  <pageSetup paperSize="9" scale="48" orientation="landscape" r:id="rId43"/>
  <drawing r:id="rId44"/>
  <legacyDrawing r:id="rId4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6" name="Button 1">
              <controlPr defaultSize="0" print="0" autoFill="0" autoPict="0" macro="[0]!AjoutProjet">
                <anchor moveWithCells="1" sizeWithCells="1">
                  <from>
                    <xdr:col>0</xdr:col>
                    <xdr:colOff>85725</xdr:colOff>
                    <xdr:row>2</xdr:row>
                    <xdr:rowOff>133350</xdr:rowOff>
                  </from>
                  <to>
                    <xdr:col>1</xdr:col>
                    <xdr:colOff>295275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7" name="Button 2">
              <controlPr defaultSize="0" print="0" autoFill="0" autoPict="0" macro="[0]!MAIL">
                <anchor moveWithCells="1" sizeWithCells="1">
                  <from>
                    <xdr:col>5</xdr:col>
                    <xdr:colOff>476250</xdr:colOff>
                    <xdr:row>0</xdr:row>
                    <xdr:rowOff>104775</xdr:rowOff>
                  </from>
                  <to>
                    <xdr:col>8</xdr:col>
                    <xdr:colOff>200025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57938-A564-418B-B58F-7D99B5E95A2E}">
  <sheetPr codeName="Feuil3"/>
  <dimension ref="B3:I19"/>
  <sheetViews>
    <sheetView workbookViewId="0">
      <selection activeCell="G20" sqref="G20"/>
    </sheetView>
  </sheetViews>
  <sheetFormatPr baseColWidth="10" defaultRowHeight="12.75" x14ac:dyDescent="0.2"/>
  <cols>
    <col min="2" max="2" width="11.42578125" style="88"/>
    <col min="3" max="3" width="18.7109375" customWidth="1"/>
    <col min="4" max="5" width="24" customWidth="1"/>
    <col min="6" max="8" width="18.7109375" customWidth="1"/>
  </cols>
  <sheetData>
    <row r="3" spans="2:9" x14ac:dyDescent="0.2">
      <c r="C3" s="82" t="s">
        <v>90</v>
      </c>
      <c r="D3" s="83"/>
      <c r="E3" s="83"/>
      <c r="F3" s="83"/>
      <c r="G3" s="83"/>
      <c r="H3" s="83"/>
    </row>
    <row r="4" spans="2:9" x14ac:dyDescent="0.2">
      <c r="B4" s="88">
        <v>22</v>
      </c>
      <c r="C4" s="84" t="s">
        <v>65</v>
      </c>
      <c r="D4" s="86" t="s">
        <v>121</v>
      </c>
      <c r="E4" s="84" t="s">
        <v>91</v>
      </c>
      <c r="F4" s="86" t="s">
        <v>141</v>
      </c>
      <c r="G4" s="86" t="s">
        <v>120</v>
      </c>
      <c r="H4" s="85" t="s">
        <v>92</v>
      </c>
      <c r="I4" s="95" t="s">
        <v>158</v>
      </c>
    </row>
    <row r="5" spans="2:9" x14ac:dyDescent="0.2">
      <c r="B5" s="88">
        <v>18</v>
      </c>
      <c r="C5" s="84" t="s">
        <v>93</v>
      </c>
      <c r="D5" s="86" t="s">
        <v>122</v>
      </c>
      <c r="E5" s="86" t="s">
        <v>116</v>
      </c>
      <c r="F5" s="87" t="s">
        <v>94</v>
      </c>
      <c r="G5" s="84" t="s">
        <v>95</v>
      </c>
      <c r="H5" s="85"/>
      <c r="I5" s="96"/>
    </row>
    <row r="6" spans="2:9" x14ac:dyDescent="0.2">
      <c r="B6" s="88">
        <v>11</v>
      </c>
      <c r="C6" s="84" t="s">
        <v>96</v>
      </c>
      <c r="D6" s="87" t="s">
        <v>97</v>
      </c>
      <c r="E6" s="87" t="s">
        <v>98</v>
      </c>
      <c r="F6" s="86" t="s">
        <v>128</v>
      </c>
      <c r="G6" s="85"/>
      <c r="H6" s="85"/>
      <c r="I6" s="96"/>
    </row>
    <row r="7" spans="2:9" x14ac:dyDescent="0.2">
      <c r="B7" s="88">
        <v>6</v>
      </c>
      <c r="C7" s="84" t="s">
        <v>99</v>
      </c>
      <c r="D7" s="86" t="s">
        <v>118</v>
      </c>
      <c r="E7" s="87" t="s">
        <v>100</v>
      </c>
      <c r="F7" s="91" t="s">
        <v>101</v>
      </c>
      <c r="G7" s="85"/>
      <c r="H7" s="85"/>
      <c r="I7" s="96"/>
    </row>
    <row r="8" spans="2:9" x14ac:dyDescent="0.2">
      <c r="B8" s="88">
        <v>4</v>
      </c>
      <c r="C8" s="84" t="s">
        <v>102</v>
      </c>
      <c r="D8" s="86" t="s">
        <v>119</v>
      </c>
      <c r="E8" s="85"/>
      <c r="F8" s="85"/>
      <c r="G8" s="85"/>
      <c r="H8" s="85"/>
      <c r="I8" s="96"/>
    </row>
    <row r="9" spans="2:9" x14ac:dyDescent="0.2">
      <c r="B9" s="88">
        <v>6</v>
      </c>
      <c r="C9" s="84" t="s">
        <v>103</v>
      </c>
      <c r="D9" s="86" t="s">
        <v>123</v>
      </c>
      <c r="E9" s="86" t="s">
        <v>124</v>
      </c>
      <c r="F9" s="92" t="s">
        <v>104</v>
      </c>
      <c r="G9" s="86" t="s">
        <v>125</v>
      </c>
      <c r="H9" s="85"/>
      <c r="I9" s="96"/>
    </row>
    <row r="10" spans="2:9" x14ac:dyDescent="0.2">
      <c r="B10" s="88">
        <v>8</v>
      </c>
      <c r="C10" s="84" t="s">
        <v>105</v>
      </c>
      <c r="D10" s="86" t="s">
        <v>129</v>
      </c>
      <c r="E10" s="86" t="s">
        <v>147</v>
      </c>
      <c r="F10" s="91" t="s">
        <v>126</v>
      </c>
      <c r="G10" s="85" t="s">
        <v>106</v>
      </c>
      <c r="H10" s="85"/>
      <c r="I10" s="96"/>
    </row>
    <row r="11" spans="2:9" x14ac:dyDescent="0.2">
      <c r="B11" s="88">
        <v>11</v>
      </c>
      <c r="C11" s="84" t="s">
        <v>107</v>
      </c>
      <c r="D11" s="86" t="s">
        <v>117</v>
      </c>
      <c r="E11" s="87" t="s">
        <v>108</v>
      </c>
      <c r="F11" s="85"/>
      <c r="G11" s="85"/>
      <c r="H11" s="85"/>
      <c r="I11" s="96"/>
    </row>
    <row r="12" spans="2:9" x14ac:dyDescent="0.2">
      <c r="C12" s="84" t="s">
        <v>109</v>
      </c>
      <c r="D12" s="85" t="s">
        <v>110</v>
      </c>
      <c r="E12" s="85"/>
      <c r="F12" s="85"/>
      <c r="G12" s="85"/>
      <c r="H12" s="85"/>
      <c r="I12" s="96"/>
    </row>
    <row r="13" spans="2:9" x14ac:dyDescent="0.2">
      <c r="B13" s="88">
        <v>4</v>
      </c>
      <c r="C13" s="84" t="s">
        <v>111</v>
      </c>
      <c r="D13" s="92" t="s">
        <v>112</v>
      </c>
      <c r="E13" s="92" t="s">
        <v>113</v>
      </c>
      <c r="F13" s="87" t="s">
        <v>114</v>
      </c>
      <c r="G13" s="91" t="s">
        <v>127</v>
      </c>
      <c r="H13" s="85" t="s">
        <v>115</v>
      </c>
      <c r="I13" s="96"/>
    </row>
    <row r="15" spans="2:9" x14ac:dyDescent="0.2">
      <c r="B15" s="88">
        <f>SUM(B4:B13)</f>
        <v>90</v>
      </c>
    </row>
    <row r="17" spans="2:2" x14ac:dyDescent="0.2">
      <c r="B17" s="89" t="s">
        <v>152</v>
      </c>
    </row>
    <row r="19" spans="2:2" x14ac:dyDescent="0.2">
      <c r="B19" s="90" t="s">
        <v>153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B3:C22"/>
  <sheetViews>
    <sheetView workbookViewId="0">
      <selection activeCell="G13" sqref="G13:G14"/>
    </sheetView>
  </sheetViews>
  <sheetFormatPr baseColWidth="10" defaultRowHeight="12.75" x14ac:dyDescent="0.2"/>
  <cols>
    <col min="1" max="1" width="11.42578125" style="54"/>
    <col min="2" max="2" width="7.85546875" style="54" bestFit="1" customWidth="1"/>
    <col min="3" max="3" width="34.85546875" style="54" bestFit="1" customWidth="1"/>
    <col min="4" max="16384" width="11.42578125" style="54"/>
  </cols>
  <sheetData>
    <row r="3" spans="2:3" x14ac:dyDescent="0.2">
      <c r="C3" s="54" t="s">
        <v>59</v>
      </c>
    </row>
    <row r="4" spans="2:3" ht="15" x14ac:dyDescent="0.25">
      <c r="B4" s="54" t="s">
        <v>60</v>
      </c>
      <c r="C4" s="58" t="s">
        <v>68</v>
      </c>
    </row>
    <row r="5" spans="2:3" ht="15" x14ac:dyDescent="0.25">
      <c r="B5" s="54" t="s">
        <v>61</v>
      </c>
      <c r="C5" s="58" t="s">
        <v>67</v>
      </c>
    </row>
    <row r="6" spans="2:3" ht="15" x14ac:dyDescent="0.25">
      <c r="B6" s="54" t="s">
        <v>65</v>
      </c>
      <c r="C6" s="58" t="s">
        <v>64</v>
      </c>
    </row>
    <row r="7" spans="2:3" ht="15" x14ac:dyDescent="0.25">
      <c r="B7" s="54" t="s">
        <v>62</v>
      </c>
      <c r="C7" s="57" t="s">
        <v>66</v>
      </c>
    </row>
    <row r="10" spans="2:3" x14ac:dyDescent="0.2">
      <c r="B10" s="55" t="s">
        <v>63</v>
      </c>
      <c r="C10" s="56" t="s">
        <v>157</v>
      </c>
    </row>
    <row r="17" spans="3:3" ht="25.5" x14ac:dyDescent="0.2">
      <c r="C17" s="56" t="s">
        <v>69</v>
      </c>
    </row>
    <row r="20" spans="3:3" ht="15" x14ac:dyDescent="0.25">
      <c r="C20" s="57"/>
    </row>
    <row r="21" spans="3:3" ht="15" x14ac:dyDescent="0.25">
      <c r="C21" s="57"/>
    </row>
    <row r="22" spans="3:3" ht="15" x14ac:dyDescent="0.25">
      <c r="C22" s="57"/>
    </row>
  </sheetData>
  <hyperlinks>
    <hyperlink ref="C6" r:id="rId1" xr:uid="{00000000-0004-0000-0100-000000000000}"/>
    <hyperlink ref="C7" r:id="rId2" xr:uid="{00000000-0004-0000-0100-000001000000}"/>
    <hyperlink ref="C5" r:id="rId3" xr:uid="{00000000-0004-0000-0100-000002000000}"/>
    <hyperlink ref="C4" r:id="rId4" xr:uid="{00000000-0004-0000-0100-000003000000}"/>
  </hyperlinks>
  <pageMargins left="0.7" right="0.7" top="0.75" bottom="0.75" header="0.3" footer="0.3"/>
  <pageSetup paperSize="9" orientation="portrait"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BC0168-EEB4-4525-A382-7D92E8FF206F}">
  <sheetPr codeName="Feuil2"/>
  <dimension ref="B2:O22"/>
  <sheetViews>
    <sheetView workbookViewId="0">
      <selection activeCell="E39" sqref="E39"/>
    </sheetView>
  </sheetViews>
  <sheetFormatPr baseColWidth="10" defaultRowHeight="12.75" x14ac:dyDescent="0.2"/>
  <cols>
    <col min="1" max="1" width="11.42578125" customWidth="1"/>
    <col min="2" max="2" width="19.42578125" bestFit="1" customWidth="1"/>
    <col min="3" max="3" width="16.85546875" customWidth="1"/>
    <col min="4" max="4" width="15.28515625" customWidth="1"/>
    <col min="5" max="5" width="16.28515625" customWidth="1"/>
    <col min="6" max="6" width="20.28515625" customWidth="1"/>
    <col min="7" max="7" width="17.5703125" customWidth="1"/>
    <col min="8" max="8" width="10.7109375" customWidth="1"/>
    <col min="9" max="9" width="10.7109375" hidden="1" customWidth="1"/>
    <col min="10" max="10" width="10.7109375" customWidth="1"/>
    <col min="11" max="11" width="10.7109375" hidden="1" customWidth="1"/>
    <col min="12" max="12" width="15.42578125" bestFit="1" customWidth="1"/>
    <col min="13" max="13" width="10.5703125" bestFit="1" customWidth="1"/>
    <col min="14" max="14" width="16.85546875" bestFit="1" customWidth="1"/>
    <col min="15" max="15" width="25.85546875" bestFit="1" customWidth="1"/>
  </cols>
  <sheetData>
    <row r="2" spans="2:15" ht="13.5" thickBot="1" x14ac:dyDescent="0.25"/>
    <row r="3" spans="2:15" ht="13.5" thickBot="1" x14ac:dyDescent="0.25">
      <c r="B3" s="78" t="s">
        <v>70</v>
      </c>
      <c r="C3" s="80" t="s">
        <v>4</v>
      </c>
      <c r="D3" s="78" t="s">
        <v>5</v>
      </c>
      <c r="E3" s="79" t="s">
        <v>39</v>
      </c>
      <c r="F3" s="79" t="s">
        <v>0</v>
      </c>
      <c r="G3" s="79" t="s">
        <v>40</v>
      </c>
      <c r="H3" s="137" t="s">
        <v>41</v>
      </c>
      <c r="I3" s="137"/>
      <c r="J3" s="137" t="s">
        <v>28</v>
      </c>
      <c r="K3" s="138"/>
      <c r="L3" s="78" t="s">
        <v>6</v>
      </c>
      <c r="M3" s="79" t="s">
        <v>5</v>
      </c>
      <c r="N3" s="79" t="s">
        <v>38</v>
      </c>
      <c r="O3" s="80" t="s">
        <v>37</v>
      </c>
    </row>
    <row r="4" spans="2:15" x14ac:dyDescent="0.2">
      <c r="B4" s="69" t="s">
        <v>71</v>
      </c>
      <c r="C4" s="70">
        <v>155</v>
      </c>
      <c r="D4" s="73">
        <v>155</v>
      </c>
      <c r="E4" s="74">
        <v>155</v>
      </c>
      <c r="F4" s="74">
        <v>155</v>
      </c>
      <c r="G4" s="74">
        <v>155</v>
      </c>
      <c r="H4" s="74">
        <v>155</v>
      </c>
      <c r="I4" s="75">
        <v>1</v>
      </c>
      <c r="J4" s="74">
        <v>155</v>
      </c>
      <c r="K4" s="76">
        <v>1</v>
      </c>
      <c r="L4" s="73">
        <v>417</v>
      </c>
      <c r="M4" s="74">
        <v>417</v>
      </c>
      <c r="N4" s="74">
        <v>417</v>
      </c>
      <c r="O4" s="77">
        <v>414</v>
      </c>
    </row>
    <row r="5" spans="2:15" x14ac:dyDescent="0.2">
      <c r="B5" s="69" t="s">
        <v>72</v>
      </c>
      <c r="C5" s="70">
        <v>85</v>
      </c>
      <c r="D5" s="61">
        <v>85</v>
      </c>
      <c r="E5" s="59">
        <v>85</v>
      </c>
      <c r="F5" s="59">
        <v>85</v>
      </c>
      <c r="G5" s="59">
        <v>85</v>
      </c>
      <c r="H5" s="59">
        <v>85</v>
      </c>
      <c r="I5" s="60">
        <v>1</v>
      </c>
      <c r="J5" s="59">
        <v>85</v>
      </c>
      <c r="K5" s="62">
        <v>1</v>
      </c>
      <c r="L5" s="61">
        <v>4</v>
      </c>
      <c r="M5" s="59">
        <v>4</v>
      </c>
      <c r="N5" s="59">
        <v>4</v>
      </c>
      <c r="O5" s="67">
        <v>4</v>
      </c>
    </row>
    <row r="6" spans="2:15" x14ac:dyDescent="0.2">
      <c r="B6" s="71" t="s">
        <v>73</v>
      </c>
      <c r="C6" s="70">
        <v>101</v>
      </c>
      <c r="D6" s="61">
        <v>101</v>
      </c>
      <c r="E6" s="59">
        <v>101</v>
      </c>
      <c r="F6" s="59">
        <v>101</v>
      </c>
      <c r="G6" s="59">
        <v>101</v>
      </c>
      <c r="H6" s="59">
        <v>101</v>
      </c>
      <c r="I6" s="60">
        <v>1</v>
      </c>
      <c r="J6" s="59">
        <v>101</v>
      </c>
      <c r="K6" s="62">
        <v>1</v>
      </c>
      <c r="L6" s="61">
        <v>35</v>
      </c>
      <c r="M6" s="59">
        <v>32</v>
      </c>
      <c r="N6" s="59">
        <v>35</v>
      </c>
      <c r="O6" s="67">
        <v>35</v>
      </c>
    </row>
    <row r="7" spans="2:15" x14ac:dyDescent="0.2">
      <c r="B7" s="71" t="s">
        <v>74</v>
      </c>
      <c r="C7" s="70">
        <v>55</v>
      </c>
      <c r="D7" s="61">
        <v>55</v>
      </c>
      <c r="E7" s="59">
        <v>55</v>
      </c>
      <c r="F7" s="59">
        <v>55</v>
      </c>
      <c r="G7" s="59">
        <v>55</v>
      </c>
      <c r="H7" s="59">
        <v>55</v>
      </c>
      <c r="I7" s="60">
        <v>1</v>
      </c>
      <c r="J7" s="59">
        <v>55</v>
      </c>
      <c r="K7" s="62">
        <v>1</v>
      </c>
      <c r="L7" s="61">
        <v>42</v>
      </c>
      <c r="M7" s="59">
        <v>42</v>
      </c>
      <c r="N7" s="59">
        <v>42</v>
      </c>
      <c r="O7" s="67">
        <v>42</v>
      </c>
    </row>
    <row r="8" spans="2:15" x14ac:dyDescent="0.2">
      <c r="B8" s="71" t="s">
        <v>75</v>
      </c>
      <c r="C8" s="70">
        <v>113</v>
      </c>
      <c r="D8" s="61">
        <v>113</v>
      </c>
      <c r="E8" s="59">
        <v>113</v>
      </c>
      <c r="F8" s="59">
        <v>113</v>
      </c>
      <c r="G8" s="59">
        <v>113</v>
      </c>
      <c r="H8" s="59">
        <v>113</v>
      </c>
      <c r="I8" s="60">
        <v>1</v>
      </c>
      <c r="J8" s="59">
        <v>113</v>
      </c>
      <c r="K8" s="62">
        <v>1</v>
      </c>
      <c r="L8" s="61">
        <v>377</v>
      </c>
      <c r="M8" s="59">
        <v>369</v>
      </c>
      <c r="N8" s="59">
        <v>369</v>
      </c>
      <c r="O8" s="67">
        <v>369</v>
      </c>
    </row>
    <row r="9" spans="2:15" x14ac:dyDescent="0.2">
      <c r="B9" s="69" t="s">
        <v>76</v>
      </c>
      <c r="C9" s="70">
        <v>14</v>
      </c>
      <c r="D9" s="61">
        <v>14</v>
      </c>
      <c r="E9" s="59">
        <v>14</v>
      </c>
      <c r="F9" s="59">
        <v>14</v>
      </c>
      <c r="G9" s="59">
        <v>14</v>
      </c>
      <c r="H9" s="59">
        <v>14</v>
      </c>
      <c r="I9" s="60">
        <v>1</v>
      </c>
      <c r="J9" s="59">
        <v>14</v>
      </c>
      <c r="K9" s="62">
        <v>1</v>
      </c>
      <c r="L9" s="61">
        <v>15</v>
      </c>
      <c r="M9" s="59">
        <v>15</v>
      </c>
      <c r="N9" s="59">
        <v>15</v>
      </c>
      <c r="O9" s="67">
        <v>15</v>
      </c>
    </row>
    <row r="10" spans="2:15" x14ac:dyDescent="0.2">
      <c r="B10" s="69" t="s">
        <v>77</v>
      </c>
      <c r="C10" s="70">
        <v>106</v>
      </c>
      <c r="D10" s="61">
        <v>106</v>
      </c>
      <c r="E10" s="59">
        <v>106</v>
      </c>
      <c r="F10" s="59">
        <v>106</v>
      </c>
      <c r="G10" s="59">
        <v>106</v>
      </c>
      <c r="H10" s="59">
        <v>106</v>
      </c>
      <c r="I10" s="60">
        <v>1</v>
      </c>
      <c r="J10" s="59">
        <v>106</v>
      </c>
      <c r="K10" s="62">
        <v>1</v>
      </c>
      <c r="L10" s="61">
        <v>59</v>
      </c>
      <c r="M10" s="59">
        <v>59</v>
      </c>
      <c r="N10" s="59">
        <v>59</v>
      </c>
      <c r="O10" s="67">
        <v>59</v>
      </c>
    </row>
    <row r="11" spans="2:15" x14ac:dyDescent="0.2">
      <c r="B11" s="69" t="s">
        <v>78</v>
      </c>
      <c r="C11" s="70">
        <v>20</v>
      </c>
      <c r="D11" s="61">
        <v>20</v>
      </c>
      <c r="E11" s="59">
        <v>20</v>
      </c>
      <c r="F11" s="59">
        <v>20</v>
      </c>
      <c r="G11" s="59">
        <v>20</v>
      </c>
      <c r="H11" s="59">
        <v>20</v>
      </c>
      <c r="I11" s="60">
        <v>1</v>
      </c>
      <c r="J11" s="59">
        <v>20</v>
      </c>
      <c r="K11" s="62">
        <v>1</v>
      </c>
      <c r="L11" s="61">
        <v>18</v>
      </c>
      <c r="M11" s="59">
        <v>16</v>
      </c>
      <c r="N11" s="59">
        <v>16</v>
      </c>
      <c r="O11" s="67">
        <v>16</v>
      </c>
    </row>
    <row r="12" spans="2:15" x14ac:dyDescent="0.2">
      <c r="B12" s="69" t="s">
        <v>79</v>
      </c>
      <c r="C12" s="70">
        <v>90</v>
      </c>
      <c r="D12" s="61">
        <v>86</v>
      </c>
      <c r="E12" s="59">
        <v>71</v>
      </c>
      <c r="F12" s="59">
        <v>61</v>
      </c>
      <c r="G12" s="59">
        <v>67</v>
      </c>
      <c r="H12" s="59">
        <v>0</v>
      </c>
      <c r="I12" s="60">
        <v>0</v>
      </c>
      <c r="J12" s="59">
        <v>0</v>
      </c>
      <c r="K12" s="62">
        <v>0</v>
      </c>
      <c r="L12" s="61">
        <v>39</v>
      </c>
      <c r="M12" s="59">
        <v>0</v>
      </c>
      <c r="N12" s="59">
        <v>0</v>
      </c>
      <c r="O12" s="67">
        <v>0</v>
      </c>
    </row>
    <row r="13" spans="2:15" x14ac:dyDescent="0.2">
      <c r="B13" s="69" t="s">
        <v>80</v>
      </c>
      <c r="C13" s="70">
        <v>38</v>
      </c>
      <c r="D13" s="61">
        <v>0</v>
      </c>
      <c r="E13" s="59">
        <v>0</v>
      </c>
      <c r="F13" s="59">
        <v>0</v>
      </c>
      <c r="G13" s="59">
        <v>0</v>
      </c>
      <c r="H13" s="59">
        <v>0</v>
      </c>
      <c r="I13" s="60">
        <v>0</v>
      </c>
      <c r="J13" s="59">
        <v>0</v>
      </c>
      <c r="K13" s="62">
        <v>0</v>
      </c>
      <c r="L13" s="61">
        <v>0</v>
      </c>
      <c r="M13" s="59">
        <v>0</v>
      </c>
      <c r="N13" s="59">
        <v>0</v>
      </c>
      <c r="O13" s="67">
        <v>0</v>
      </c>
    </row>
    <row r="14" spans="2:15" x14ac:dyDescent="0.2">
      <c r="B14" s="69" t="s">
        <v>81</v>
      </c>
      <c r="C14" s="70">
        <v>59</v>
      </c>
      <c r="D14" s="61">
        <v>53</v>
      </c>
      <c r="E14" s="59">
        <v>53</v>
      </c>
      <c r="F14" s="59">
        <v>5</v>
      </c>
      <c r="G14" s="59">
        <v>47</v>
      </c>
      <c r="H14" s="59">
        <v>0</v>
      </c>
      <c r="I14" s="60">
        <v>0</v>
      </c>
      <c r="J14" s="59">
        <v>0</v>
      </c>
      <c r="K14" s="62">
        <v>0</v>
      </c>
      <c r="L14" s="61">
        <v>0</v>
      </c>
      <c r="M14" s="59">
        <v>0</v>
      </c>
      <c r="N14" s="59">
        <v>0</v>
      </c>
      <c r="O14" s="67">
        <v>0</v>
      </c>
    </row>
    <row r="15" spans="2:15" x14ac:dyDescent="0.2">
      <c r="B15" s="69" t="s">
        <v>82</v>
      </c>
      <c r="C15" s="70">
        <v>30</v>
      </c>
      <c r="D15" s="61">
        <v>0</v>
      </c>
      <c r="E15" s="59">
        <v>0</v>
      </c>
      <c r="F15" s="59">
        <v>0</v>
      </c>
      <c r="G15" s="59">
        <v>0</v>
      </c>
      <c r="H15" s="59">
        <v>0</v>
      </c>
      <c r="I15" s="60">
        <v>0</v>
      </c>
      <c r="J15" s="59">
        <v>0</v>
      </c>
      <c r="K15" s="62">
        <v>0</v>
      </c>
      <c r="L15" s="61">
        <v>0</v>
      </c>
      <c r="M15" s="59">
        <v>0</v>
      </c>
      <c r="N15" s="59">
        <v>0</v>
      </c>
      <c r="O15" s="67">
        <v>0</v>
      </c>
    </row>
    <row r="16" spans="2:15" x14ac:dyDescent="0.2">
      <c r="B16" s="69" t="s">
        <v>83</v>
      </c>
      <c r="C16" s="70">
        <v>40</v>
      </c>
      <c r="D16" s="61">
        <v>40</v>
      </c>
      <c r="E16" s="59">
        <v>38</v>
      </c>
      <c r="F16" s="59">
        <v>38</v>
      </c>
      <c r="G16" s="59">
        <v>38</v>
      </c>
      <c r="H16" s="59">
        <v>0</v>
      </c>
      <c r="I16" s="60">
        <v>0</v>
      </c>
      <c r="J16" s="59">
        <v>0</v>
      </c>
      <c r="K16" s="62">
        <v>0</v>
      </c>
      <c r="L16" s="61">
        <v>0</v>
      </c>
      <c r="M16" s="59">
        <v>0</v>
      </c>
      <c r="N16" s="59">
        <v>0</v>
      </c>
      <c r="O16" s="67">
        <v>0</v>
      </c>
    </row>
    <row r="17" spans="2:15" x14ac:dyDescent="0.2">
      <c r="B17" s="69" t="s">
        <v>84</v>
      </c>
      <c r="C17" s="70">
        <v>146</v>
      </c>
      <c r="D17" s="61">
        <v>146</v>
      </c>
      <c r="E17" s="59">
        <v>146</v>
      </c>
      <c r="F17" s="59">
        <v>146</v>
      </c>
      <c r="G17" s="59">
        <v>146</v>
      </c>
      <c r="H17" s="59">
        <v>146</v>
      </c>
      <c r="I17" s="60">
        <v>1</v>
      </c>
      <c r="J17" s="59">
        <v>146</v>
      </c>
      <c r="K17" s="62">
        <v>1</v>
      </c>
      <c r="L17" s="61">
        <v>337</v>
      </c>
      <c r="M17" s="59">
        <v>45</v>
      </c>
      <c r="N17" s="59">
        <v>45</v>
      </c>
      <c r="O17" s="67">
        <v>45</v>
      </c>
    </row>
    <row r="18" spans="2:15" x14ac:dyDescent="0.2">
      <c r="B18" s="69" t="s">
        <v>85</v>
      </c>
      <c r="C18" s="70">
        <v>0</v>
      </c>
      <c r="D18" s="61">
        <v>0</v>
      </c>
      <c r="E18" s="59">
        <v>0</v>
      </c>
      <c r="F18" s="59">
        <v>0</v>
      </c>
      <c r="G18" s="59">
        <v>0</v>
      </c>
      <c r="H18" s="59">
        <v>0</v>
      </c>
      <c r="I18" s="60">
        <v>0</v>
      </c>
      <c r="J18" s="59">
        <v>0</v>
      </c>
      <c r="K18" s="62">
        <v>0</v>
      </c>
      <c r="L18" s="61">
        <v>0</v>
      </c>
      <c r="M18" s="59">
        <v>0</v>
      </c>
      <c r="N18" s="59">
        <v>0</v>
      </c>
      <c r="O18" s="67">
        <v>0</v>
      </c>
    </row>
    <row r="19" spans="2:15" x14ac:dyDescent="0.2">
      <c r="B19" s="69" t="s">
        <v>86</v>
      </c>
      <c r="C19" s="70">
        <v>113</v>
      </c>
      <c r="D19" s="61">
        <v>10</v>
      </c>
      <c r="E19" s="59">
        <v>8</v>
      </c>
      <c r="F19" s="59">
        <v>0</v>
      </c>
      <c r="G19" s="59">
        <v>5</v>
      </c>
      <c r="H19" s="59">
        <v>0</v>
      </c>
      <c r="I19" s="60">
        <v>0</v>
      </c>
      <c r="J19" s="59">
        <v>0</v>
      </c>
      <c r="K19" s="62">
        <v>0</v>
      </c>
      <c r="L19" s="61">
        <v>0</v>
      </c>
      <c r="M19" s="59">
        <v>0</v>
      </c>
      <c r="N19" s="59">
        <v>0</v>
      </c>
      <c r="O19" s="67">
        <v>0</v>
      </c>
    </row>
    <row r="20" spans="2:15" x14ac:dyDescent="0.2">
      <c r="B20" s="69" t="s">
        <v>87</v>
      </c>
      <c r="C20" s="70">
        <v>0</v>
      </c>
      <c r="D20" s="61">
        <v>0</v>
      </c>
      <c r="E20" s="59">
        <v>0</v>
      </c>
      <c r="F20" s="59">
        <v>0</v>
      </c>
      <c r="G20" s="59">
        <v>0</v>
      </c>
      <c r="H20" s="59">
        <v>0</v>
      </c>
      <c r="I20" s="60">
        <v>0</v>
      </c>
      <c r="J20" s="59">
        <v>0</v>
      </c>
      <c r="K20" s="62">
        <v>0</v>
      </c>
      <c r="L20" s="61">
        <v>0</v>
      </c>
      <c r="M20" s="59">
        <v>0</v>
      </c>
      <c r="N20" s="59">
        <v>0</v>
      </c>
      <c r="O20" s="67">
        <v>0</v>
      </c>
    </row>
    <row r="21" spans="2:15" x14ac:dyDescent="0.2">
      <c r="B21" s="69" t="s">
        <v>88</v>
      </c>
      <c r="C21" s="70">
        <v>36</v>
      </c>
      <c r="D21" s="61">
        <v>36</v>
      </c>
      <c r="E21" s="59">
        <v>34</v>
      </c>
      <c r="F21" s="59">
        <v>34</v>
      </c>
      <c r="G21" s="59">
        <v>34</v>
      </c>
      <c r="H21" s="59">
        <v>34</v>
      </c>
      <c r="I21" s="60">
        <v>0.94444444444444442</v>
      </c>
      <c r="J21" s="59">
        <v>34</v>
      </c>
      <c r="K21" s="62">
        <v>0.94444444444444442</v>
      </c>
      <c r="L21" s="61">
        <v>0</v>
      </c>
      <c r="M21" s="59">
        <v>0</v>
      </c>
      <c r="N21" s="59">
        <v>0</v>
      </c>
      <c r="O21" s="67">
        <v>0</v>
      </c>
    </row>
    <row r="22" spans="2:15" ht="13.5" thickBot="1" x14ac:dyDescent="0.25">
      <c r="B22" s="81" t="s">
        <v>89</v>
      </c>
      <c r="C22" s="72">
        <v>0</v>
      </c>
      <c r="D22" s="63">
        <v>0</v>
      </c>
      <c r="E22" s="64">
        <v>0</v>
      </c>
      <c r="F22" s="64">
        <v>0</v>
      </c>
      <c r="G22" s="64">
        <v>0</v>
      </c>
      <c r="H22" s="64">
        <v>0</v>
      </c>
      <c r="I22" s="65">
        <v>0</v>
      </c>
      <c r="J22" s="64">
        <v>0</v>
      </c>
      <c r="K22" s="66">
        <v>0</v>
      </c>
      <c r="L22" s="63">
        <v>0</v>
      </c>
      <c r="M22" s="64">
        <v>0</v>
      </c>
      <c r="N22" s="64">
        <v>0</v>
      </c>
      <c r="O22" s="68">
        <v>0</v>
      </c>
    </row>
  </sheetData>
  <mergeCells count="2">
    <mergeCell ref="H3:I3"/>
    <mergeCell ref="J3:K3"/>
  </mergeCells>
  <conditionalFormatting sqref="D4:D22 M5:M22">
    <cfRule type="cellIs" dxfId="13" priority="27" operator="notEqual">
      <formula>C4</formula>
    </cfRule>
    <cfRule type="cellIs" dxfId="12" priority="28" operator="equal">
      <formula>C4</formula>
    </cfRule>
  </conditionalFormatting>
  <conditionalFormatting sqref="E4:E22 N5:N22">
    <cfRule type="cellIs" dxfId="11" priority="23" operator="notEqual">
      <formula>C4</formula>
    </cfRule>
    <cfRule type="cellIs" dxfId="10" priority="24" operator="equal">
      <formula>C4</formula>
    </cfRule>
  </conditionalFormatting>
  <conditionalFormatting sqref="K4:K22 I4:I22">
    <cfRule type="cellIs" dxfId="9" priority="19" operator="equal">
      <formula>1</formula>
    </cfRule>
    <cfRule type="cellIs" dxfId="8" priority="20" operator="equal">
      <formula>0</formula>
    </cfRule>
  </conditionalFormatting>
  <conditionalFormatting sqref="M4">
    <cfRule type="cellIs" dxfId="7" priority="11" operator="notEqual">
      <formula>L4</formula>
    </cfRule>
    <cfRule type="cellIs" dxfId="6" priority="16" operator="equal">
      <formula>L4</formula>
    </cfRule>
  </conditionalFormatting>
  <conditionalFormatting sqref="N4">
    <cfRule type="cellIs" dxfId="5" priority="15" operator="notEqual">
      <formula>L4</formula>
    </cfRule>
    <cfRule type="cellIs" dxfId="4" priority="18" operator="equal">
      <formula>L4</formula>
    </cfRule>
  </conditionalFormatting>
  <conditionalFormatting sqref="F4:F22 O4:O22">
    <cfRule type="cellIs" dxfId="3" priority="14" operator="notEqual">
      <formula>C4</formula>
    </cfRule>
    <cfRule type="cellIs" dxfId="2" priority="17" operator="equal">
      <formula>C4</formula>
    </cfRule>
  </conditionalFormatting>
  <conditionalFormatting sqref="G4:G22">
    <cfRule type="cellIs" dxfId="1" priority="12" operator="notEqual">
      <formula>C4</formula>
    </cfRule>
    <cfRule type="cellIs" dxfId="0" priority="13" operator="equal">
      <formula>C4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Synthese Projet</vt:lpstr>
      <vt:lpstr>Liste</vt:lpstr>
      <vt:lpstr>Feuil1</vt:lpstr>
      <vt:lpstr>Feuil2</vt:lpstr>
      <vt:lpstr>'Synthese Projet'!Zone_d_impression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AZDINE MANJLI - J493455</cp:lastModifiedBy>
  <cp:lastPrinted>2020-10-27T11:47:52Z</cp:lastPrinted>
  <dcterms:created xsi:type="dcterms:W3CDTF">2019-07-18T13:11:40Z</dcterms:created>
  <dcterms:modified xsi:type="dcterms:W3CDTF">2023-03-08T15:52:03Z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2021-01-18T08:47:22Z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/>
  </property>
  <property fmtid="{D5CDD505-2E9C-101B-9397-08002B2CF9AE}" pid="8" name="MSIP_Label_2fd53d93-3f4c-4b90-b511-bd6bdbb4fba9_ContentBits">
    <vt:lpwstr>0</vt:lpwstr>
  </property>
  <property fmtid="{D5CDD505-2E9C-101B-9397-08002B2CF9AE}" pid="9" name="MSIP_Label_c135c4ba-2280-41f8-be7d-6f21d368baa3_Enabled">
    <vt:lpwstr>true</vt:lpwstr>
  </property>
  <property fmtid="{D5CDD505-2E9C-101B-9397-08002B2CF9AE}" pid="10" name="MSIP_Label_c135c4ba-2280-41f8-be7d-6f21d368baa3_SetDate">
    <vt:lpwstr>2021-09-01T07:34:27Z</vt:lpwstr>
  </property>
  <property fmtid="{D5CDD505-2E9C-101B-9397-08002B2CF9AE}" pid="11" name="MSIP_Label_c135c4ba-2280-41f8-be7d-6f21d368baa3_Method">
    <vt:lpwstr>Standard</vt:lpwstr>
  </property>
  <property fmtid="{D5CDD505-2E9C-101B-9397-08002B2CF9AE}" pid="12" name="MSIP_Label_c135c4ba-2280-41f8-be7d-6f21d368baa3_Name">
    <vt:lpwstr>c135c4ba-2280-41f8-be7d-6f21d368baa3</vt:lpwstr>
  </property>
  <property fmtid="{D5CDD505-2E9C-101B-9397-08002B2CF9AE}" pid="13" name="MSIP_Label_c135c4ba-2280-41f8-be7d-6f21d368baa3_SiteId">
    <vt:lpwstr>24139d14-c62c-4c47-8bdd-ce71ea1d50cf</vt:lpwstr>
  </property>
  <property fmtid="{D5CDD505-2E9C-101B-9397-08002B2CF9AE}" pid="14" name="MSIP_Label_c135c4ba-2280-41f8-be7d-6f21d368baa3_ActionId">
    <vt:lpwstr>512306f8-10dc-42bc-841c-514564ae55cd</vt:lpwstr>
  </property>
  <property fmtid="{D5CDD505-2E9C-101B-9397-08002B2CF9AE}" pid="15" name="MSIP_Label_c135c4ba-2280-41f8-be7d-6f21d368baa3_ContentBits">
    <vt:lpwstr>0</vt:lpwstr>
  </property>
</Properties>
</file>