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493455\Desktop\"/>
    </mc:Choice>
  </mc:AlternateContent>
  <bookViews>
    <workbookView xWindow="-108" yWindow="-108" windowWidth="23256" windowHeight="12600" activeTab="3"/>
  </bookViews>
  <sheets>
    <sheet name="Sommaire" sheetId="1" r:id="rId1"/>
    <sheet name="AVANCEMENT" sheetId="2" r:id="rId2"/>
    <sheet name="Suivi PR_CAB" sheetId="4" r:id="rId3"/>
    <sheet name="Objectifs" sheetId="8" r:id="rId4"/>
    <sheet name="Suivi Component" sheetId="5" r:id="rId5"/>
    <sheet name="Suivi Implantation" sheetId="6" r:id="rId6"/>
  </sheets>
  <definedNames>
    <definedName name="_xlnm._FilterDatabase" localSheetId="4" hidden="1">'Suivi Component'!$A$4:$N$355</definedName>
    <definedName name="_xlnm._FilterDatabase" localSheetId="2">'Suivi PR_CAB'!$A$4:$V$19</definedName>
    <definedName name="Z_004E863D_D771_4389_B594_8EEB8C189BC0_.wvu.FilterData" localSheetId="4" hidden="1">'Suivi Component'!$A$4:$N$355</definedName>
    <definedName name="Z_004E863D_D771_4389_B594_8EEB8C189BC0_.wvu.FilterData" localSheetId="2" hidden="1">'Suivi PR_CAB'!$A$4:$V$19</definedName>
    <definedName name="Z_00B4E958_F86F_469F_BEAB_DD8A3FED8C05_.wvu.FilterData" localSheetId="4" hidden="1">'Suivi Component'!$A$4:$N$355</definedName>
    <definedName name="Z_00B4E958_F86F_469F_BEAB_DD8A3FED8C05_.wvu.FilterData" localSheetId="2" hidden="1">'Suivi PR_CAB'!$A$4:$V$19</definedName>
    <definedName name="Z_00D0727B_6CE8_42BC_B8D4_237D8846588C_.wvu.FilterData" localSheetId="4" hidden="1">'Suivi Component'!$A$4:$N$355</definedName>
    <definedName name="Z_00D0727B_6CE8_42BC_B8D4_237D8846588C_.wvu.FilterData" localSheetId="2" hidden="1">'Suivi PR_CAB'!$A$4:$V$19</definedName>
    <definedName name="Z_0104A2EA_BD05_447E_A824_1641BE8FF7E4_.wvu.FilterData" localSheetId="4" hidden="1">'Suivi Component'!$A$4:$N$355</definedName>
    <definedName name="Z_0104A2EA_BD05_447E_A824_1641BE8FF7E4_.wvu.FilterData" localSheetId="2" hidden="1">'Suivi PR_CAB'!$A$4:$V$19</definedName>
    <definedName name="Z_0A6BD7EF_49C5_4484_8CEA_48EA30C79AFD_.wvu.FilterData" localSheetId="4" hidden="1">'Suivi Component'!$A$4:$N$355</definedName>
    <definedName name="Z_0A6BD7EF_49C5_4484_8CEA_48EA30C79AFD_.wvu.FilterData" localSheetId="2" hidden="1">'Suivi PR_CAB'!$A$4:$V$19</definedName>
    <definedName name="Z_0ADCF296_2711_47B2_B4EA_EBCC391E570F_.wvu.FilterData" localSheetId="4" hidden="1">'Suivi Component'!$A$4:$N$355</definedName>
    <definedName name="Z_0ADCF296_2711_47B2_B4EA_EBCC391E570F_.wvu.FilterData" localSheetId="2" hidden="1">'Suivi PR_CAB'!$A$4:$V$19</definedName>
    <definedName name="Z_1111E780_6E32_437B_ACE1_FEFFFD46E0EB_.wvu.FilterData" localSheetId="4" hidden="1">'Suivi Component'!$A$4:$N$355</definedName>
    <definedName name="Z_1111E780_6E32_437B_ACE1_FEFFFD46E0EB_.wvu.FilterData" localSheetId="2" hidden="1">'Suivi PR_CAB'!$A$4:$V$19</definedName>
    <definedName name="Z_12208FD6_6EBF_4E80_BEF5_88187CE99652_.wvu.FilterData" localSheetId="4" hidden="1">'Suivi Component'!$A$4:$N$355</definedName>
    <definedName name="Z_12208FD6_6EBF_4E80_BEF5_88187CE99652_.wvu.FilterData" localSheetId="2" hidden="1">'Suivi PR_CAB'!$A$4:$V$19</definedName>
    <definedName name="Z_130AD553_9F15_473B_BD0D_4DA94FD6A6B6_.wvu.FilterData" localSheetId="4" hidden="1">'Suivi Component'!$A$4:$N$355</definedName>
    <definedName name="Z_130AD553_9F15_473B_BD0D_4DA94FD6A6B6_.wvu.FilterData" localSheetId="2" hidden="1">'Suivi PR_CAB'!$A$4:$V$19</definedName>
    <definedName name="Z_15FF1415_63DB_472F_B934_E44BB71AEB0E_.wvu.FilterData" localSheetId="4" hidden="1">'Suivi Component'!$A$4:$N$355</definedName>
    <definedName name="Z_15FF1415_63DB_472F_B934_E44BB71AEB0E_.wvu.FilterData" localSheetId="2" hidden="1">'Suivi PR_CAB'!$A$4:$V$19</definedName>
    <definedName name="Z_1A883B3F_54B7_4785_A459_89DF720AAD3E_.wvu.FilterData" localSheetId="4" hidden="1">'Suivi Component'!$A$4:$N$355</definedName>
    <definedName name="Z_1A883B3F_54B7_4785_A459_89DF720AAD3E_.wvu.FilterData" localSheetId="2" hidden="1">'Suivi PR_CAB'!$A$4:$V$19</definedName>
    <definedName name="Z_1BBE615C_A6A8_419B_87FE_CAA3A081098F_.wvu.FilterData" localSheetId="4" hidden="1">'Suivi Component'!$A$4:$N$355</definedName>
    <definedName name="Z_1BBE615C_A6A8_419B_87FE_CAA3A081098F_.wvu.FilterData" localSheetId="2" hidden="1">'Suivi PR_CAB'!$A$4:$V$19</definedName>
    <definedName name="Z_229C6CC4_F745_4B76_86CC_D7E1997118F4_.wvu.FilterData" localSheetId="4" hidden="1">'Suivi Component'!$A$4:$N$355</definedName>
    <definedName name="Z_229C6CC4_F745_4B76_86CC_D7E1997118F4_.wvu.FilterData" localSheetId="2" hidden="1">'Suivi PR_CAB'!$A$4:$V$19</definedName>
    <definedName name="Z_24761E32_EC12_415E_9E25_AD41140E6D18_.wvu.FilterData" localSheetId="4" hidden="1">'Suivi Component'!$A$4:$N$355</definedName>
    <definedName name="Z_24761E32_EC12_415E_9E25_AD41140E6D18_.wvu.FilterData" localSheetId="2" hidden="1">'Suivi PR_CAB'!$A$4:$V$19</definedName>
    <definedName name="Z_26368694_82CE_4E71_8C83_55A4D42E262B_.wvu.FilterData" localSheetId="4" hidden="1">'Suivi Component'!$A$4:$N$355</definedName>
    <definedName name="Z_26368694_82CE_4E71_8C83_55A4D42E262B_.wvu.FilterData" localSheetId="2" hidden="1">'Suivi PR_CAB'!$A$4:$V$19</definedName>
    <definedName name="Z_29357D31_4943_4708_9140_53A960676CB9_.wvu.FilterData" localSheetId="4" hidden="1">'Suivi Component'!$A$4:$N$355</definedName>
    <definedName name="Z_29357D31_4943_4708_9140_53A960676CB9_.wvu.FilterData" localSheetId="2" hidden="1">'Suivi PR_CAB'!$A$4:$V$19</definedName>
    <definedName name="Z_2C837731_CA23_4E24_8232_8A80F103DC4A_.wvu.FilterData" localSheetId="4" hidden="1">'Suivi Component'!$A$4:$N$355</definedName>
    <definedName name="Z_2C837731_CA23_4E24_8232_8A80F103DC4A_.wvu.FilterData" localSheetId="2" hidden="1">'Suivi PR_CAB'!$A$4:$V$19</definedName>
    <definedName name="Z_2E917C3E_F7A5_495D_B7CA_DE0696549B89_.wvu.FilterData" localSheetId="4" hidden="1">'Suivi Component'!$A$4:$N$355</definedName>
    <definedName name="Z_2E917C3E_F7A5_495D_B7CA_DE0696549B89_.wvu.FilterData" localSheetId="2" hidden="1">'Suivi PR_CAB'!$A$4:$V$19</definedName>
    <definedName name="Z_336A3A6E_4D13_4340_ACC9_C566C7762322_.wvu.FilterData" localSheetId="4" hidden="1">'Suivi Component'!$A$4:$N$355</definedName>
    <definedName name="Z_336A3A6E_4D13_4340_ACC9_C566C7762322_.wvu.FilterData" localSheetId="2" hidden="1">'Suivi PR_CAB'!$A$4:$V$19</definedName>
    <definedName name="Z_39F65762_3B01_4951_8FAC_2D24E22E46B7_.wvu.FilterData" localSheetId="4" hidden="1">'Suivi Component'!$A$4:$N$355</definedName>
    <definedName name="Z_39F65762_3B01_4951_8FAC_2D24E22E46B7_.wvu.FilterData" localSheetId="2" hidden="1">'Suivi PR_CAB'!$A$4:$V$19</definedName>
    <definedName name="Z_3BFC4355_5E22_4C18_A978_6C683EC7982D_.wvu.Cols" localSheetId="4" hidden="1">'Suivi Component'!#REF!</definedName>
    <definedName name="Z_3BFC4355_5E22_4C18_A978_6C683EC7982D_.wvu.Cols" localSheetId="2" hidden="1">'Suivi PR_CAB'!#REF!</definedName>
    <definedName name="Z_3BFC4355_5E22_4C18_A978_6C683EC7982D_.wvu.FilterData" localSheetId="4" hidden="1">'Suivi Component'!$A$4:$N$355</definedName>
    <definedName name="Z_3BFC4355_5E22_4C18_A978_6C683EC7982D_.wvu.FilterData" localSheetId="2" hidden="1">'Suivi PR_CAB'!$A$4:$V$19</definedName>
    <definedName name="Z_3CFD09DB_3B61_407D_907D_60E69A5E13A0_.wvu.FilterData" localSheetId="4" hidden="1">'Suivi Component'!$A$4:$N$355</definedName>
    <definedName name="Z_3CFD09DB_3B61_407D_907D_60E69A5E13A0_.wvu.FilterData" localSheetId="2" hidden="1">'Suivi PR_CAB'!$A$4:$V$19</definedName>
    <definedName name="Z_3F4CD720_BEC2_43BA_8BDD_0CEB31E78F5C_.wvu.FilterData" localSheetId="4" hidden="1">'Suivi Component'!$A$4:$N$355</definedName>
    <definedName name="Z_3F4CD720_BEC2_43BA_8BDD_0CEB31E78F5C_.wvu.FilterData" localSheetId="2" hidden="1">'Suivi PR_CAB'!$A$4:$V$19</definedName>
    <definedName name="Z_44E301B3_89A3_406C_872C_35637EB90F76_.wvu.FilterData" localSheetId="4" hidden="1">'Suivi Component'!$A$4:$N$355</definedName>
    <definedName name="Z_44E301B3_89A3_406C_872C_35637EB90F76_.wvu.FilterData" localSheetId="2" hidden="1">'Suivi PR_CAB'!$A$4:$V$19</definedName>
    <definedName name="Z_4A6486F0_F9CE_41B0_9BBF_5E8DBA5812C6_.wvu.FilterData" localSheetId="4" hidden="1">'Suivi Component'!$A$4:$N$355</definedName>
    <definedName name="Z_4A6486F0_F9CE_41B0_9BBF_5E8DBA5812C6_.wvu.FilterData" localSheetId="2" hidden="1">'Suivi PR_CAB'!$A$4:$V$19</definedName>
    <definedName name="Z_4B40E2B1_51F4_4D22_9F9F_075700F5EE53_.wvu.FilterData" localSheetId="4" hidden="1">'Suivi Component'!$A$4:$N$355</definedName>
    <definedName name="Z_4B40E2B1_51F4_4D22_9F9F_075700F5EE53_.wvu.FilterData" localSheetId="2" hidden="1">'Suivi PR_CAB'!$A$4:$V$19</definedName>
    <definedName name="Z_4B615DBD_BA1F_48AB_A284_A815E5433FB6_.wvu.FilterData" localSheetId="4" hidden="1">'Suivi Component'!$A$4:$N$355</definedName>
    <definedName name="Z_4B615DBD_BA1F_48AB_A284_A815E5433FB6_.wvu.FilterData" localSheetId="2" hidden="1">'Suivi PR_CAB'!$A$4:$V$19</definedName>
    <definedName name="Z_4B6BCF9D_3AE8_4144_B4F0_04C618C74BC4_.wvu.FilterData" localSheetId="4" hidden="1">'Suivi Component'!$A$4:$N$355</definedName>
    <definedName name="Z_4B6BCF9D_3AE8_4144_B4F0_04C618C74BC4_.wvu.FilterData" localSheetId="2" hidden="1">'Suivi PR_CAB'!$A$4:$V$19</definedName>
    <definedName name="Z_538AF407_6DAB_4530_B82E_DB54C2F6A268_.wvu.FilterData" localSheetId="4" hidden="1">'Suivi Component'!$A$4:$N$355</definedName>
    <definedName name="Z_538AF407_6DAB_4530_B82E_DB54C2F6A268_.wvu.FilterData" localSheetId="2" hidden="1">'Suivi PR_CAB'!$A$4:$V$19</definedName>
    <definedName name="Z_54A0A6FC_8257_4270_9224_4CE8B7A81900_.wvu.FilterData" localSheetId="4" hidden="1">'Suivi Component'!$A$4:$N$355</definedName>
    <definedName name="Z_54A0A6FC_8257_4270_9224_4CE8B7A81900_.wvu.FilterData" localSheetId="2" hidden="1">'Suivi PR_CAB'!$A$4:$V$19</definedName>
    <definedName name="Z_57996279_71E6_4DCB_A319_E88BDB0C2A8B_.wvu.FilterData" localSheetId="4" hidden="1">'Suivi Component'!$A$4:$N$355</definedName>
    <definedName name="Z_57996279_71E6_4DCB_A319_E88BDB0C2A8B_.wvu.FilterData" localSheetId="2" hidden="1">'Suivi PR_CAB'!$A$4:$V$19</definedName>
    <definedName name="Z_5E1FB4E7_1D11_471F_A8CE_3234484999C8_.wvu.FilterData" localSheetId="4" hidden="1">'Suivi Component'!$A$4:$N$355</definedName>
    <definedName name="Z_5E1FB4E7_1D11_471F_A8CE_3234484999C8_.wvu.FilterData" localSheetId="2" hidden="1">'Suivi PR_CAB'!$A$4:$V$19</definedName>
    <definedName name="Z_669E9CAD_023C_4FA8_BF94_0DC6DC161DA4_.wvu.FilterData" localSheetId="4" hidden="1">'Suivi Component'!$A$4:$N$355</definedName>
    <definedName name="Z_669E9CAD_023C_4FA8_BF94_0DC6DC161DA4_.wvu.FilterData" localSheetId="2" hidden="1">'Suivi PR_CAB'!$A$4:$V$19</definedName>
    <definedName name="Z_68ADA457_C95E_4310_A4BD_4148E170DED8_.wvu.FilterData" localSheetId="4" hidden="1">'Suivi Component'!$A$4:$N$355</definedName>
    <definedName name="Z_68ADA457_C95E_4310_A4BD_4148E170DED8_.wvu.FilterData" localSheetId="2" hidden="1">'Suivi PR_CAB'!$A$4:$V$19</definedName>
    <definedName name="Z_68E9B5B8_E56E_41E7_A74A_1559B6F58824_.wvu.FilterData" localSheetId="4" hidden="1">'Suivi Component'!$A$4:$N$355</definedName>
    <definedName name="Z_68E9B5B8_E56E_41E7_A74A_1559B6F58824_.wvu.FilterData" localSheetId="2" hidden="1">'Suivi PR_CAB'!$A$4:$V$19</definedName>
    <definedName name="Z_695B3703_8A69_43E1_911F_99C958667277_.wvu.FilterData" localSheetId="4" hidden="1">'Suivi Component'!$A$4:$N$355</definedName>
    <definedName name="Z_695B3703_8A69_43E1_911F_99C958667277_.wvu.FilterData" localSheetId="2" hidden="1">'Suivi PR_CAB'!$A$4:$V$19</definedName>
    <definedName name="Z_707B43B3_0EFF_4839_8279_A54B02918474_.wvu.FilterData" localSheetId="4" hidden="1">'Suivi Component'!$A$4:$N$355</definedName>
    <definedName name="Z_707B43B3_0EFF_4839_8279_A54B02918474_.wvu.FilterData" localSheetId="2" hidden="1">'Suivi PR_CAB'!$A$4:$V$19</definedName>
    <definedName name="Z_726DBEFF_C590_46EF_B377_88C1867AB938_.wvu.FilterData" localSheetId="4" hidden="1">'Suivi Component'!$A$4:$N$355</definedName>
    <definedName name="Z_726DBEFF_C590_46EF_B377_88C1867AB938_.wvu.FilterData" localSheetId="2" hidden="1">'Suivi PR_CAB'!$A$4:$V$19</definedName>
    <definedName name="Z_78FFC9B1_7E6C_4494_AE2C_6ED82091342F_.wvu.FilterData" localSheetId="4" hidden="1">'Suivi Component'!$A$4:$N$355</definedName>
    <definedName name="Z_78FFC9B1_7E6C_4494_AE2C_6ED82091342F_.wvu.FilterData" localSheetId="2" hidden="1">'Suivi PR_CAB'!$A$4:$V$19</definedName>
    <definedName name="Z_7E700DBA_EDC0_4303_B8E1_61CFBB099789_.wvu.FilterData" localSheetId="4" hidden="1">'Suivi Component'!$A$4:$N$355</definedName>
    <definedName name="Z_7E700DBA_EDC0_4303_B8E1_61CFBB099789_.wvu.FilterData" localSheetId="2" hidden="1">'Suivi PR_CAB'!$A$4:$V$19</definedName>
    <definedName name="Z_82702EB5_0AC0_433A_9CA9_65A48B008608_.wvu.FilterData" localSheetId="4" hidden="1">'Suivi Component'!$A$4:$N$355</definedName>
    <definedName name="Z_82702EB5_0AC0_433A_9CA9_65A48B008608_.wvu.FilterData" localSheetId="2" hidden="1">'Suivi PR_CAB'!$A$4:$V$19</definedName>
    <definedName name="Z_83430D2B_B621_41E7_B8D1_2053E0B7F956_.wvu.FilterData" localSheetId="4" hidden="1">'Suivi Component'!$A$4:$N$355</definedName>
    <definedName name="Z_83430D2B_B621_41E7_B8D1_2053E0B7F956_.wvu.FilterData" localSheetId="2" hidden="1">'Suivi PR_CAB'!$A$4:$V$19</definedName>
    <definedName name="Z_83D40F48_68D0_4C35_8EB3_C398CCC1DFCC_.wvu.FilterData" localSheetId="4" hidden="1">'Suivi Component'!$A$4:$N$355</definedName>
    <definedName name="Z_83D40F48_68D0_4C35_8EB3_C398CCC1DFCC_.wvu.FilterData" localSheetId="2" hidden="1">'Suivi PR_CAB'!$A$4:$V$19</definedName>
    <definedName name="Z_84594CC4_C595_4FC9_A1C2_86C3D64D6582_.wvu.FilterData" localSheetId="4" hidden="1">'Suivi Component'!$A$4:$N$355</definedName>
    <definedName name="Z_84594CC4_C595_4FC9_A1C2_86C3D64D6582_.wvu.FilterData" localSheetId="2" hidden="1">'Suivi PR_CAB'!$A$4:$V$19</definedName>
    <definedName name="Z_850BA869_0A52_4E5E_B19B_95402CB2DCEB_.wvu.Cols" localSheetId="4" hidden="1">'Suivi Component'!#REF!</definedName>
    <definedName name="Z_850BA869_0A52_4E5E_B19B_95402CB2DCEB_.wvu.Cols" localSheetId="2" hidden="1">'Suivi PR_CAB'!#REF!</definedName>
    <definedName name="Z_850BA869_0A52_4E5E_B19B_95402CB2DCEB_.wvu.FilterData" localSheetId="4" hidden="1">'Suivi Component'!$A$4:$N$355</definedName>
    <definedName name="Z_850BA869_0A52_4E5E_B19B_95402CB2DCEB_.wvu.FilterData" localSheetId="2" hidden="1">'Suivi PR_CAB'!$A$4:$V$19</definedName>
    <definedName name="Z_85537CFF_850D_4862_8853_4ACC35D32E01_.wvu.FilterData" localSheetId="4" hidden="1">'Suivi Component'!$A$4:$N$355</definedName>
    <definedName name="Z_85537CFF_850D_4862_8853_4ACC35D32E01_.wvu.FilterData" localSheetId="2" hidden="1">'Suivi PR_CAB'!$A$4:$V$19</definedName>
    <definedName name="Z_8C2CA9A3_BDE8_429E_8A4B_46974067B63A_.wvu.FilterData" localSheetId="4" hidden="1">'Suivi Component'!$A$4:$N$355</definedName>
    <definedName name="Z_8C2CA9A3_BDE8_429E_8A4B_46974067B63A_.wvu.FilterData" localSheetId="2" hidden="1">'Suivi PR_CAB'!$A$4:$V$19</definedName>
    <definedName name="Z_8D38D73D_DD00_4C1B_AE80_CAB0B7F8F6C2_.wvu.FilterData" localSheetId="4" hidden="1">'Suivi Component'!$A$4:$N$355</definedName>
    <definedName name="Z_8D38D73D_DD00_4C1B_AE80_CAB0B7F8F6C2_.wvu.FilterData" localSheetId="2" hidden="1">'Suivi PR_CAB'!$A$4:$V$19</definedName>
    <definedName name="Z_8FF811BE_F100_4EF9_9D1E_D39FFD239277_.wvu.FilterData" localSheetId="4" hidden="1">'Suivi Component'!$A$4:$N$355</definedName>
    <definedName name="Z_8FF811BE_F100_4EF9_9D1E_D39FFD239277_.wvu.FilterData" localSheetId="2" hidden="1">'Suivi PR_CAB'!$A$4:$V$19</definedName>
    <definedName name="Z_9044BF0D_CAEF_4B0E_9D86_B8F1323585A1_.wvu.FilterData" localSheetId="4" hidden="1">'Suivi Component'!$A$4:$N$355</definedName>
    <definedName name="Z_9044BF0D_CAEF_4B0E_9D86_B8F1323585A1_.wvu.FilterData" localSheetId="2" hidden="1">'Suivi PR_CAB'!$A$4:$V$19</definedName>
    <definedName name="Z_914414E3_2494_4E14_9378_50128076C517_.wvu.FilterData" localSheetId="4" hidden="1">'Suivi Component'!$A$4:$N$355</definedName>
    <definedName name="Z_914414E3_2494_4E14_9378_50128076C517_.wvu.FilterData" localSheetId="2" hidden="1">'Suivi PR_CAB'!$A$4:$V$19</definedName>
    <definedName name="Z_93166E27_F2C2_4CBC_9354_179001390FA5_.wvu.FilterData" localSheetId="4" hidden="1">'Suivi Component'!$A$4:$N$355</definedName>
    <definedName name="Z_93166E27_F2C2_4CBC_9354_179001390FA5_.wvu.FilterData" localSheetId="2" hidden="1">'Suivi PR_CAB'!$A$4:$V$19</definedName>
    <definedName name="Z_9521ECE3_1D54_4F75_9639_7409E2FE781C_.wvu.FilterData" localSheetId="4" hidden="1">'Suivi Component'!$A$4:$N$355</definedName>
    <definedName name="Z_9521ECE3_1D54_4F75_9639_7409E2FE781C_.wvu.FilterData" localSheetId="2" hidden="1">'Suivi PR_CAB'!$A$4:$V$19</definedName>
    <definedName name="Z_999663B1_0F7D_49DB_AC8F_8AA399F26B31_.wvu.FilterData" localSheetId="4" hidden="1">'Suivi Component'!$A$4:$N$355</definedName>
    <definedName name="Z_999663B1_0F7D_49DB_AC8F_8AA399F26B31_.wvu.FilterData" localSheetId="2" hidden="1">'Suivi PR_CAB'!$A$4:$V$19</definedName>
    <definedName name="Z_A5338ED1_B4E8_48C2_B6A8_33B10F5A908F_.wvu.FilterData" localSheetId="4" hidden="1">'Suivi Component'!$A$4:$N$355</definedName>
    <definedName name="Z_A5338ED1_B4E8_48C2_B6A8_33B10F5A908F_.wvu.FilterData" localSheetId="2" hidden="1">'Suivi PR_CAB'!$A$4:$V$19</definedName>
    <definedName name="Z_AA0E585F_17E6_49BE_B7F7_4EF9476FFCB3_.wvu.FilterData" localSheetId="4" hidden="1">'Suivi Component'!$A$4:$N$355</definedName>
    <definedName name="Z_AA0E585F_17E6_49BE_B7F7_4EF9476FFCB3_.wvu.FilterData" localSheetId="2" hidden="1">'Suivi PR_CAB'!$A$4:$V$19</definedName>
    <definedName name="Z_ABD9420C_225A_4BF1_97CC_17FD10A8A428_.wvu.FilterData" localSheetId="4" hidden="1">'Suivi Component'!$A$4:$N$355</definedName>
    <definedName name="Z_ABD9420C_225A_4BF1_97CC_17FD10A8A428_.wvu.FilterData" localSheetId="2" hidden="1">'Suivi PR_CAB'!$A$4:$V$19</definedName>
    <definedName name="Z_B0C80BA0_2E52_4F82_904B_236A5A59F800_.wvu.FilterData" localSheetId="4" hidden="1">'Suivi Component'!$A$4:$N$355</definedName>
    <definedName name="Z_B0C80BA0_2E52_4F82_904B_236A5A59F800_.wvu.FilterData" localSheetId="2" hidden="1">'Suivi PR_CAB'!$A$4:$V$19</definedName>
    <definedName name="Z_B6EEEAB2_0366_4707_8DF9_E0FD4474C064_.wvu.FilterData" localSheetId="4" hidden="1">'Suivi Component'!$A$4:$N$355</definedName>
    <definedName name="Z_B6EEEAB2_0366_4707_8DF9_E0FD4474C064_.wvu.FilterData" localSheetId="2" hidden="1">'Suivi PR_CAB'!$A$4:$V$19</definedName>
    <definedName name="Z_BBCE6652_EDCE_49C0_8FC1_2C242B846E6A_.wvu.Cols" localSheetId="4" hidden="1">'Suivi Component'!#REF!</definedName>
    <definedName name="Z_BBCE6652_EDCE_49C0_8FC1_2C242B846E6A_.wvu.Cols" localSheetId="2" hidden="1">'Suivi PR_CAB'!#REF!</definedName>
    <definedName name="Z_BBCE6652_EDCE_49C0_8FC1_2C242B846E6A_.wvu.FilterData" localSheetId="4" hidden="1">'Suivi Component'!$A$4:$N$355</definedName>
    <definedName name="Z_BBCE6652_EDCE_49C0_8FC1_2C242B846E6A_.wvu.FilterData" localSheetId="2" hidden="1">'Suivi PR_CAB'!$A$4:$V$19</definedName>
    <definedName name="Z_BE4FB714_5AF2_4EC7_A065_2AE27AD2345A_.wvu.FilterData" localSheetId="4" hidden="1">'Suivi Component'!$A$4:$N$355</definedName>
    <definedName name="Z_BE4FB714_5AF2_4EC7_A065_2AE27AD2345A_.wvu.FilterData" localSheetId="2" hidden="1">'Suivi PR_CAB'!$A$4:$V$19</definedName>
    <definedName name="Z_C5791750_1717_4FD8_8D90_103CE5879051_.wvu.FilterData" localSheetId="4" hidden="1">'Suivi Component'!$A$4:$N$355</definedName>
    <definedName name="Z_C5791750_1717_4FD8_8D90_103CE5879051_.wvu.FilterData" localSheetId="2" hidden="1">'Suivi PR_CAB'!$A$4:$V$19</definedName>
    <definedName name="Z_C6E15C49_3B46_4DCF_9E68_78FBA045CA96_.wvu.FilterData" localSheetId="4" hidden="1">'Suivi Component'!$A$4:$N$355</definedName>
    <definedName name="Z_C6E15C49_3B46_4DCF_9E68_78FBA045CA96_.wvu.FilterData" localSheetId="2" hidden="1">'Suivi PR_CAB'!$A$4:$V$19</definedName>
    <definedName name="Z_CD5A56D4_1881_4B70_9FE1_5602FE9BD5EB_.wvu.FilterData" localSheetId="4" hidden="1">'Suivi Component'!$A$4:$N$355</definedName>
    <definedName name="Z_CD5A56D4_1881_4B70_9FE1_5602FE9BD5EB_.wvu.FilterData" localSheetId="2" hidden="1">'Suivi PR_CAB'!$A$4:$V$19</definedName>
    <definedName name="Z_D49D2633_7101_48F9_AA6E_248238B9AB53_.wvu.FilterData" localSheetId="4" hidden="1">'Suivi Component'!$A$4:$N$355</definedName>
    <definedName name="Z_D49D2633_7101_48F9_AA6E_248238B9AB53_.wvu.FilterData" localSheetId="2" hidden="1">'Suivi PR_CAB'!$A$4:$V$19</definedName>
    <definedName name="Z_E0130A7D_1AA2_425E_9493_230B82C5EBF7_.wvu.FilterData" localSheetId="4" hidden="1">'Suivi Component'!$A$4:$N$355</definedName>
    <definedName name="Z_E0130A7D_1AA2_425E_9493_230B82C5EBF7_.wvu.FilterData" localSheetId="2" hidden="1">'Suivi PR_CAB'!$A$4:$V$19</definedName>
    <definedName name="Z_E39252CF_46E8_411F_BBCB_7C1CD2D1D27E_.wvu.FilterData" localSheetId="4" hidden="1">'Suivi Component'!$A$4:$N$355</definedName>
    <definedName name="Z_E39252CF_46E8_411F_BBCB_7C1CD2D1D27E_.wvu.FilterData" localSheetId="2" hidden="1">'Suivi PR_CAB'!$A$4:$V$19</definedName>
    <definedName name="Z_E574ADBF_292C_43D0_90E7_2A11396E1CE0_.wvu.Cols" localSheetId="4" hidden="1">'Suivi Component'!#REF!</definedName>
    <definedName name="Z_E574ADBF_292C_43D0_90E7_2A11396E1CE0_.wvu.Cols" localSheetId="2" hidden="1">'Suivi PR_CAB'!#REF!</definedName>
    <definedName name="Z_E574ADBF_292C_43D0_90E7_2A11396E1CE0_.wvu.FilterData" localSheetId="4" hidden="1">'Suivi Component'!$A$4:$N$355</definedName>
    <definedName name="Z_E574ADBF_292C_43D0_90E7_2A11396E1CE0_.wvu.FilterData" localSheetId="2" hidden="1">'Suivi PR_CAB'!$A$4:$V$19</definedName>
    <definedName name="Z_E69BB74D_A984_4695_B251_2DB7BCB3C43C_.wvu.FilterData" localSheetId="4" hidden="1">'Suivi Component'!$A$4:$N$355</definedName>
    <definedName name="Z_E69BB74D_A984_4695_B251_2DB7BCB3C43C_.wvu.FilterData" localSheetId="2" hidden="1">'Suivi PR_CAB'!$A$4:$V$19</definedName>
    <definedName name="Z_E9DD6B39_0C22_498F_9210_D2A8A3E8135D_.wvu.FilterData" localSheetId="4" hidden="1">'Suivi Component'!$A$4:$N$355</definedName>
    <definedName name="Z_E9DD6B39_0C22_498F_9210_D2A8A3E8135D_.wvu.FilterData" localSheetId="2" hidden="1">'Suivi PR_CAB'!$A$4:$V$19</definedName>
    <definedName name="Z_EBC15522_0FBB_472D_B3E3_A58CA57FD3C4_.wvu.FilterData" localSheetId="4" hidden="1">'Suivi Component'!$A$4:$N$355</definedName>
    <definedName name="Z_EBC15522_0FBB_472D_B3E3_A58CA57FD3C4_.wvu.FilterData" localSheetId="2" hidden="1">'Suivi PR_CAB'!$A$4:$V$19</definedName>
    <definedName name="Z_EE51CBE6_728A_417C_A549_B494D746DD70_.wvu.Cols" localSheetId="4" hidden="1">'Suivi Component'!#REF!</definedName>
    <definedName name="Z_EE51CBE6_728A_417C_A549_B494D746DD70_.wvu.Cols" localSheetId="2" hidden="1">'Suivi PR_CAB'!#REF!</definedName>
    <definedName name="Z_EE51CBE6_728A_417C_A549_B494D746DD70_.wvu.FilterData" localSheetId="4" hidden="1">'Suivi Component'!$A$4:$N$355</definedName>
    <definedName name="Z_EE51CBE6_728A_417C_A549_B494D746DD70_.wvu.FilterData" localSheetId="2" hidden="1">'Suivi PR_CAB'!$A$4:$V$19</definedName>
    <definedName name="Z_EF0290BA_043A_4D7F_98D4_6EAD6D42E098_.wvu.FilterData" localSheetId="4" hidden="1">'Suivi Component'!$A$4:$N$355</definedName>
    <definedName name="Z_EF0290BA_043A_4D7F_98D4_6EAD6D42E098_.wvu.FilterData" localSheetId="2" hidden="1">'Suivi PR_CAB'!$A$4:$V$19</definedName>
    <definedName name="Z_F406DF50_725F_4CF7_8D2E_B7B17FCE4A5E_.wvu.FilterData" localSheetId="4" hidden="1">'Suivi Component'!$A$4:$N$355</definedName>
    <definedName name="Z_F406DF50_725F_4CF7_8D2E_B7B17FCE4A5E_.wvu.FilterData" localSheetId="2" hidden="1">'Suivi PR_CAB'!$A$4:$V$19</definedName>
    <definedName name="Z_FB08CE59_7F82_45A2_84EC_16B5FDBE0937_.wvu.FilterData" localSheetId="4" hidden="1">'Suivi Component'!$A$4:$N$355</definedName>
    <definedName name="Z_FB08CE59_7F82_45A2_84EC_16B5FDBE0937_.wvu.FilterData" localSheetId="2" hidden="1">'Suivi PR_CAB'!$A$4:$V$19</definedName>
    <definedName name="Z_FE6C5A9A_A986_46E6_A4F0_798F3F2115F0_.wvu.FilterData" localSheetId="4" hidden="1">'Suivi Component'!$A$4:$N$355</definedName>
    <definedName name="Z_FE6C5A9A_A986_46E6_A4F0_798F3F2115F0_.wvu.FilterData" localSheetId="2" hidden="1">'Suivi PR_CAB'!$A$4:$V$19</definedName>
  </definedNames>
  <calcPr calcId="162913"/>
  <customWorkbookViews>
    <customWorkbookView name="AZDINE MANJLI - J493455 - Affichage personnalisé" guid="{4A6486F0-F9CE-41B0-9BBF-5E8DBA5812C6}" mergeInterval="0" personalView="1" maximized="1" xWindow="-9" yWindow="-9" windowWidth="1938" windowHeight="1060" activeSheetId="1"/>
    <customWorkbookView name="CHOUAIB YOUNES - E526776 - Affichage personnalisé" guid="{BBCE6652-EDCE-49C0-8FC1-2C242B846E6A}" mergeInterval="0" personalView="1" maximized="1" xWindow="-1608" yWindow="-8" windowWidth="1616" windowHeight="916" activeSheetId="4"/>
    <customWorkbookView name="SIMOHAMMED NAMIR - E468706 - Affichage personnalisé" guid="{EE51CBE6-728A-417C-A549-B494D746DD70}" mergeInterval="0" personalView="1" maximized="1" xWindow="-8" yWindow="-8" windowWidth="1604" windowHeight="824" activeSheetId="4"/>
    <customWorkbookView name="MAHACINE BEN ABDELHADI - E508253 - Affichage personnalisé" guid="{3BFC4355-5E22-4C18-A978-6C683EC7982D}" mergeInterval="0" personalView="1" xWindow="1932" yWindow="30" windowWidth="1834" windowHeight="948" activeSheetId="4"/>
    <customWorkbookView name="EL MEHDI MEJAAD - E487697 - Affichage personnalisé" guid="{E9DD6B39-0C22-498F-9210-D2A8A3E8135D}" mergeInterval="0" personalView="1" maximized="1" xWindow="-1928" yWindow="-8" windowWidth="1936" windowHeight="1096" activeSheetId="4"/>
    <customWorkbookView name="ALAIN ALBARIC - U390469 - Affichage personnalisé" guid="{850BA869-0A52-4E5E-B19B-95402CB2DCEB}" mergeInterval="0" personalView="1" minimized="1" windowWidth="0" windowHeight="0" activeSheetId="4"/>
    <customWorkbookView name="YASSIN CHARKI - E469142 - Affichage personnalisé" guid="{E574ADBF-292C-43D0-90E7-2A11396E1CE0}" mergeInterval="0" personalView="1" maximized="1" xWindow="-8" yWindow="-8" windowWidth="1936" windowHeight="1066" activeSheetId="4"/>
    <customWorkbookView name="IMANE BOUCHOUK - E489367 - Affichage personnalisé" guid="{4B40E2B1-51F4-4D22-9F9F-075700F5EE53}" mergeInterval="0" personalView="1" xWindow="1" yWindow="137" windowWidth="1866" windowHeight="988" activeSheetId="4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L20" i="8" l="1"/>
  <c r="AL19" i="8"/>
  <c r="AL18" i="8"/>
  <c r="AL17" i="8"/>
  <c r="AL16" i="8"/>
  <c r="AL15" i="8"/>
  <c r="AL14" i="8"/>
  <c r="AL13" i="8"/>
  <c r="AL12" i="8"/>
  <c r="AL11" i="8"/>
  <c r="AL10" i="8"/>
  <c r="AO11" i="8"/>
  <c r="AP11" i="8"/>
  <c r="AO12" i="8"/>
  <c r="AP12" i="8"/>
  <c r="AP13" i="8"/>
  <c r="AO14" i="8"/>
  <c r="AP14" i="8"/>
  <c r="AP15" i="8"/>
  <c r="AO15" i="8" s="1"/>
  <c r="AP16" i="8"/>
  <c r="AO16" i="8" s="1"/>
  <c r="AP17" i="8"/>
  <c r="AO17" i="8" s="1"/>
  <c r="AP18" i="8"/>
  <c r="AO18" i="8" s="1"/>
  <c r="AP19" i="8"/>
  <c r="AO19" i="8" s="1"/>
  <c r="AP20" i="8"/>
  <c r="AO20" i="8" s="1"/>
  <c r="AN126" i="8"/>
  <c r="AO10" i="8"/>
  <c r="AP10" i="8"/>
  <c r="AG126" i="8"/>
  <c r="AH10" i="8"/>
  <c r="AE10" i="8"/>
  <c r="AF10" i="8" s="1"/>
  <c r="AK10" i="8" s="1"/>
  <c r="AI10" i="8"/>
  <c r="Z126" i="8"/>
  <c r="Y126" i="8"/>
  <c r="AD10" i="8"/>
  <c r="Q10" i="8"/>
  <c r="J10" i="8"/>
  <c r="Y20" i="8"/>
  <c r="Y19" i="8"/>
  <c r="Y18" i="8"/>
  <c r="Y17" i="8"/>
  <c r="Y16" i="8"/>
  <c r="Y15" i="8"/>
  <c r="Y14" i="8"/>
  <c r="Y13" i="8"/>
  <c r="AC13" i="8" s="1"/>
  <c r="Y12" i="8"/>
  <c r="AC12" i="8" s="1"/>
  <c r="Y11" i="8"/>
  <c r="AA11" i="8"/>
  <c r="AB11" i="8"/>
  <c r="AD11" i="8"/>
  <c r="AA12" i="8"/>
  <c r="AB12" i="8"/>
  <c r="AD12" i="8"/>
  <c r="AA13" i="8"/>
  <c r="AB13" i="8"/>
  <c r="AD13" i="8"/>
  <c r="AA14" i="8"/>
  <c r="AB14" i="8"/>
  <c r="AD14" i="8"/>
  <c r="AB15" i="8"/>
  <c r="AA15" i="8" s="1"/>
  <c r="AD15" i="8"/>
  <c r="AB16" i="8"/>
  <c r="AA16" i="8" s="1"/>
  <c r="AD16" i="8"/>
  <c r="AB17" i="8"/>
  <c r="AA17" i="8" s="1"/>
  <c r="AD17" i="8"/>
  <c r="AB18" i="8"/>
  <c r="AC18" i="8" s="1"/>
  <c r="AD18" i="8"/>
  <c r="AB19" i="8"/>
  <c r="AA19" i="8" s="1"/>
  <c r="AD19" i="8"/>
  <c r="AB20" i="8"/>
  <c r="AA20" i="8" s="1"/>
  <c r="AD20" i="8"/>
  <c r="Y10" i="8"/>
  <c r="R10" i="8"/>
  <c r="S17" i="8" s="1"/>
  <c r="X17" i="8" s="1"/>
  <c r="T126" i="8"/>
  <c r="V13" i="8"/>
  <c r="V14" i="8"/>
  <c r="V15" i="8"/>
  <c r="V16" i="8"/>
  <c r="U16" i="8" s="1"/>
  <c r="V17" i="8"/>
  <c r="U17" i="8" s="1"/>
  <c r="V18" i="8"/>
  <c r="U18" i="8" s="1"/>
  <c r="V19" i="8"/>
  <c r="U19" i="8" s="1"/>
  <c r="V20" i="8"/>
  <c r="V11" i="8"/>
  <c r="V12" i="8"/>
  <c r="V10" i="8"/>
  <c r="U11" i="8"/>
  <c r="U12" i="8"/>
  <c r="U13" i="8"/>
  <c r="U14" i="8"/>
  <c r="U15" i="8"/>
  <c r="U20" i="8"/>
  <c r="U10" i="8"/>
  <c r="S18" i="8"/>
  <c r="X18" i="8" s="1"/>
  <c r="S10" i="8"/>
  <c r="X10" i="8" s="1"/>
  <c r="R20" i="8"/>
  <c r="R19" i="8"/>
  <c r="R18" i="8"/>
  <c r="R17" i="8"/>
  <c r="R16" i="8"/>
  <c r="R15" i="8"/>
  <c r="D20" i="8"/>
  <c r="D19" i="8"/>
  <c r="D18" i="8"/>
  <c r="D17" i="8"/>
  <c r="D16" i="8"/>
  <c r="D15" i="8"/>
  <c r="D14" i="8"/>
  <c r="D13" i="8"/>
  <c r="D12" i="8"/>
  <c r="D11" i="8"/>
  <c r="D10" i="8"/>
  <c r="E10" i="8" s="1"/>
  <c r="R14" i="8"/>
  <c r="R13" i="8"/>
  <c r="R12" i="8"/>
  <c r="R11" i="8"/>
  <c r="L20" i="8"/>
  <c r="L19" i="8"/>
  <c r="L18" i="8"/>
  <c r="P18" i="8" s="1"/>
  <c r="L17" i="8"/>
  <c r="L16" i="8"/>
  <c r="L15" i="8"/>
  <c r="L14" i="8"/>
  <c r="P14" i="8" s="1"/>
  <c r="L13" i="8"/>
  <c r="Q13" i="8" s="1"/>
  <c r="L12" i="8"/>
  <c r="P12" i="8" s="1"/>
  <c r="L11" i="8"/>
  <c r="P11" i="8" s="1"/>
  <c r="K11" i="8"/>
  <c r="O11" i="8"/>
  <c r="N11" i="8" s="1"/>
  <c r="Q11" i="8"/>
  <c r="K12" i="8"/>
  <c r="N12" i="8"/>
  <c r="O12" i="8"/>
  <c r="K13" i="8"/>
  <c r="O13" i="8"/>
  <c r="K14" i="8"/>
  <c r="O14" i="8"/>
  <c r="N14" i="8" s="1"/>
  <c r="K15" i="8"/>
  <c r="O15" i="8"/>
  <c r="N15" i="8" s="1"/>
  <c r="K16" i="8"/>
  <c r="O16" i="8"/>
  <c r="N16" i="8" s="1"/>
  <c r="K17" i="8"/>
  <c r="Q17" i="8"/>
  <c r="O17" i="8"/>
  <c r="N17" i="8" s="1"/>
  <c r="P17" i="8"/>
  <c r="K18" i="8"/>
  <c r="N18" i="8"/>
  <c r="O18" i="8"/>
  <c r="K19" i="8"/>
  <c r="O19" i="8"/>
  <c r="N19" i="8" s="1"/>
  <c r="K20" i="8"/>
  <c r="O20" i="8"/>
  <c r="N20" i="8" s="1"/>
  <c r="P10" i="8"/>
  <c r="O10" i="8"/>
  <c r="N10" i="8" s="1"/>
  <c r="H10" i="8"/>
  <c r="G10" i="8" s="1"/>
  <c r="L10" i="8"/>
  <c r="K10" i="8"/>
  <c r="AA18" i="8" l="1"/>
  <c r="P19" i="8"/>
  <c r="P20" i="8"/>
  <c r="P15" i="8"/>
  <c r="P16" i="8"/>
  <c r="AM20" i="8"/>
  <c r="AR20" i="8" s="1"/>
  <c r="AM15" i="8"/>
  <c r="AM16" i="8"/>
  <c r="AQ16" i="8" s="1"/>
  <c r="AM11" i="8"/>
  <c r="AQ11" i="8" s="1"/>
  <c r="AM13" i="8"/>
  <c r="AR13" i="8" s="1"/>
  <c r="AM14" i="8"/>
  <c r="AM17" i="8"/>
  <c r="AQ17" i="8" s="1"/>
  <c r="AM18" i="8"/>
  <c r="AQ18" i="8" s="1"/>
  <c r="AM19" i="8"/>
  <c r="AR19" i="8" s="1"/>
  <c r="AM12" i="8"/>
  <c r="AQ12" i="8" s="1"/>
  <c r="AR11" i="8"/>
  <c r="AO13" i="8"/>
  <c r="AL126" i="8"/>
  <c r="AM10" i="8"/>
  <c r="AR10" i="8" s="1"/>
  <c r="AE126" i="8"/>
  <c r="AJ10" i="8"/>
  <c r="AC20" i="8"/>
  <c r="AC14" i="8"/>
  <c r="AC16" i="8"/>
  <c r="AC15" i="8"/>
  <c r="AC17" i="8"/>
  <c r="AC19" i="8"/>
  <c r="AC11" i="8"/>
  <c r="R126" i="8"/>
  <c r="S11" i="8"/>
  <c r="S19" i="8"/>
  <c r="X19" i="8" s="1"/>
  <c r="S12" i="8"/>
  <c r="S20" i="8"/>
  <c r="X20" i="8" s="1"/>
  <c r="W19" i="8"/>
  <c r="S13" i="8"/>
  <c r="W18" i="8"/>
  <c r="S14" i="8"/>
  <c r="W17" i="8"/>
  <c r="S15" i="8"/>
  <c r="X15" i="8" s="1"/>
  <c r="S16" i="8"/>
  <c r="X16" i="8" s="1"/>
  <c r="W15" i="8"/>
  <c r="I10" i="8"/>
  <c r="Q19" i="8"/>
  <c r="Q18" i="8"/>
  <c r="Q15" i="8"/>
  <c r="Q14" i="8"/>
  <c r="P13" i="8"/>
  <c r="N13" i="8"/>
  <c r="Q20" i="8"/>
  <c r="Q16" i="8"/>
  <c r="Q12" i="8"/>
  <c r="AB10" i="8"/>
  <c r="AA10" i="8"/>
  <c r="G21" i="4"/>
  <c r="M126" i="8"/>
  <c r="K126" i="8"/>
  <c r="F126" i="8"/>
  <c r="H20" i="8"/>
  <c r="G20" i="8" s="1"/>
  <c r="H19" i="8"/>
  <c r="G19" i="8" s="1"/>
  <c r="H18" i="8"/>
  <c r="G18" i="8"/>
  <c r="H17" i="8"/>
  <c r="G17" i="8" s="1"/>
  <c r="H16" i="8"/>
  <c r="G16" i="8" s="1"/>
  <c r="H15" i="8"/>
  <c r="G15" i="8"/>
  <c r="H14" i="8"/>
  <c r="G14" i="8"/>
  <c r="H13" i="8"/>
  <c r="G13" i="8"/>
  <c r="H12" i="8"/>
  <c r="G12" i="8" s="1"/>
  <c r="H11" i="8"/>
  <c r="G11" i="8" s="1"/>
  <c r="A6" i="8"/>
  <c r="B4" i="8"/>
  <c r="B2" i="8"/>
  <c r="B10" i="8" s="1"/>
  <c r="AQ20" i="8" l="1"/>
  <c r="AQ13" i="8"/>
  <c r="AR12" i="8"/>
  <c r="AR18" i="8"/>
  <c r="AR16" i="8"/>
  <c r="AR17" i="8"/>
  <c r="AQ14" i="8"/>
  <c r="AR14" i="8"/>
  <c r="AQ19" i="8"/>
  <c r="AQ15" i="8"/>
  <c r="AR15" i="8"/>
  <c r="AQ10" i="8"/>
  <c r="X12" i="8"/>
  <c r="W12" i="8"/>
  <c r="W16" i="8"/>
  <c r="X13" i="8"/>
  <c r="W13" i="8"/>
  <c r="W20" i="8"/>
  <c r="X14" i="8"/>
  <c r="W14" i="8"/>
  <c r="X11" i="8"/>
  <c r="W11" i="8"/>
  <c r="W10" i="8"/>
  <c r="C10" i="8"/>
  <c r="B11" i="8"/>
  <c r="AC10" i="8" l="1"/>
  <c r="B12" i="8"/>
  <c r="C11" i="8"/>
  <c r="B13" i="8" l="1"/>
  <c r="C12" i="8"/>
  <c r="C13" i="8" l="1"/>
  <c r="B14" i="8"/>
  <c r="B15" i="8" l="1"/>
  <c r="C14" i="8"/>
  <c r="C15" i="8" l="1"/>
  <c r="B16" i="8"/>
  <c r="B17" i="8" l="1"/>
  <c r="C16" i="8"/>
  <c r="C17" i="8" l="1"/>
  <c r="B18" i="8"/>
  <c r="C18" i="8" l="1"/>
  <c r="B19" i="8"/>
  <c r="B20" i="8" l="1"/>
  <c r="C19" i="8"/>
  <c r="C20" i="8" l="1"/>
  <c r="B21" i="8"/>
  <c r="C21" i="8" l="1"/>
  <c r="B22" i="8"/>
  <c r="C22" i="8" l="1"/>
  <c r="B23" i="8"/>
  <c r="C23" i="8" l="1"/>
  <c r="B24" i="8"/>
  <c r="B25" i="8" l="1"/>
  <c r="C24" i="8"/>
  <c r="C25" i="8" l="1"/>
  <c r="B26" i="8"/>
  <c r="B27" i="8" l="1"/>
  <c r="C26" i="8"/>
  <c r="B28" i="8" l="1"/>
  <c r="C27" i="8"/>
  <c r="B29" i="8" l="1"/>
  <c r="C28" i="8"/>
  <c r="C29" i="8" l="1"/>
  <c r="B30" i="8"/>
  <c r="C30" i="8" l="1"/>
  <c r="B31" i="8"/>
  <c r="B32" i="8" l="1"/>
  <c r="C31" i="8"/>
  <c r="B33" i="8" l="1"/>
  <c r="C32" i="8"/>
  <c r="C33" i="8" l="1"/>
  <c r="B34" i="8"/>
  <c r="B35" i="8" l="1"/>
  <c r="C34" i="8"/>
  <c r="B36" i="8" l="1"/>
  <c r="C35" i="8"/>
  <c r="B37" i="8" l="1"/>
  <c r="C36" i="8"/>
  <c r="C37" i="8" l="1"/>
  <c r="B38" i="8"/>
  <c r="C38" i="8" l="1"/>
  <c r="B39" i="8"/>
  <c r="B40" i="8" l="1"/>
  <c r="C39" i="8"/>
  <c r="B41" i="8" l="1"/>
  <c r="C40" i="8"/>
  <c r="C41" i="8" l="1"/>
  <c r="B42" i="8"/>
  <c r="C42" i="8" l="1"/>
  <c r="B43" i="8"/>
  <c r="B44" i="8" l="1"/>
  <c r="C43" i="8"/>
  <c r="B45" i="8" l="1"/>
  <c r="C44" i="8"/>
  <c r="C45" i="8" l="1"/>
  <c r="B46" i="8"/>
  <c r="C46" i="8" l="1"/>
  <c r="B47" i="8"/>
  <c r="B48" i="8" l="1"/>
  <c r="C47" i="8"/>
  <c r="B49" i="8" l="1"/>
  <c r="C48" i="8"/>
  <c r="C49" i="8" l="1"/>
  <c r="B50" i="8"/>
  <c r="B51" i="8" l="1"/>
  <c r="C50" i="8"/>
  <c r="B52" i="8" l="1"/>
  <c r="C51" i="8"/>
  <c r="B53" i="8" l="1"/>
  <c r="C52" i="8"/>
  <c r="C53" i="8" l="1"/>
  <c r="B54" i="8"/>
  <c r="B55" i="8" l="1"/>
  <c r="C54" i="8"/>
  <c r="B56" i="8" l="1"/>
  <c r="C55" i="8"/>
  <c r="B57" i="8" l="1"/>
  <c r="C56" i="8"/>
  <c r="C57" i="8" l="1"/>
  <c r="B58" i="8"/>
  <c r="B59" i="8" l="1"/>
  <c r="C58" i="8"/>
  <c r="B60" i="8" l="1"/>
  <c r="C59" i="8"/>
  <c r="B61" i="8" l="1"/>
  <c r="C60" i="8"/>
  <c r="C61" i="8" l="1"/>
  <c r="B62" i="8"/>
  <c r="B63" i="8" l="1"/>
  <c r="C62" i="8"/>
  <c r="B64" i="8" l="1"/>
  <c r="C63" i="8"/>
  <c r="B65" i="8" l="1"/>
  <c r="C64" i="8"/>
  <c r="C65" i="8" l="1"/>
  <c r="B66" i="8"/>
  <c r="B67" i="8" l="1"/>
  <c r="C66" i="8"/>
  <c r="B68" i="8" l="1"/>
  <c r="C67" i="8"/>
  <c r="B69" i="8" l="1"/>
  <c r="C68" i="8"/>
  <c r="C69" i="8" l="1"/>
  <c r="B70" i="8"/>
  <c r="B71" i="8" l="1"/>
  <c r="C70" i="8"/>
  <c r="B72" i="8" l="1"/>
  <c r="C71" i="8"/>
  <c r="B73" i="8" l="1"/>
  <c r="C72" i="8"/>
  <c r="C73" i="8" l="1"/>
  <c r="B74" i="8"/>
  <c r="B75" i="8" l="1"/>
  <c r="C74" i="8"/>
  <c r="B76" i="8" l="1"/>
  <c r="C75" i="8"/>
  <c r="B77" i="8" l="1"/>
  <c r="C76" i="8"/>
  <c r="C77" i="8" l="1"/>
  <c r="B78" i="8"/>
  <c r="B79" i="8" l="1"/>
  <c r="C78" i="8"/>
  <c r="B80" i="8" l="1"/>
  <c r="C79" i="8"/>
  <c r="B81" i="8" l="1"/>
  <c r="C80" i="8"/>
  <c r="C81" i="8" l="1"/>
  <c r="B82" i="8"/>
  <c r="B83" i="8" l="1"/>
  <c r="C82" i="8"/>
  <c r="B84" i="8" l="1"/>
  <c r="C83" i="8"/>
  <c r="B85" i="8" l="1"/>
  <c r="C84" i="8"/>
  <c r="C85" i="8" l="1"/>
  <c r="B86" i="8"/>
  <c r="B87" i="8" l="1"/>
  <c r="C86" i="8"/>
  <c r="B88" i="8" l="1"/>
  <c r="C87" i="8"/>
  <c r="B89" i="8" l="1"/>
  <c r="C88" i="8"/>
  <c r="C89" i="8" l="1"/>
  <c r="B90" i="8"/>
  <c r="B91" i="8" l="1"/>
  <c r="C90" i="8"/>
  <c r="B92" i="8" l="1"/>
  <c r="C91" i="8"/>
  <c r="B93" i="8" l="1"/>
  <c r="C92" i="8"/>
  <c r="C93" i="8" l="1"/>
  <c r="B94" i="8"/>
  <c r="B95" i="8" l="1"/>
  <c r="C94" i="8"/>
  <c r="B96" i="8" l="1"/>
  <c r="C95" i="8"/>
  <c r="B97" i="8" l="1"/>
  <c r="C96" i="8"/>
  <c r="C97" i="8" l="1"/>
  <c r="B98" i="8"/>
  <c r="B99" i="8" l="1"/>
  <c r="C98" i="8"/>
  <c r="B100" i="8" l="1"/>
  <c r="C99" i="8"/>
  <c r="B101" i="8" l="1"/>
  <c r="C100" i="8"/>
  <c r="C101" i="8" l="1"/>
  <c r="B102" i="8"/>
  <c r="B103" i="8" l="1"/>
  <c r="C102" i="8"/>
  <c r="B104" i="8" l="1"/>
  <c r="C103" i="8"/>
  <c r="B105" i="8" l="1"/>
  <c r="C104" i="8"/>
  <c r="C105" i="8" l="1"/>
  <c r="B106" i="8"/>
  <c r="B107" i="8" l="1"/>
  <c r="C106" i="8"/>
  <c r="B108" i="8" l="1"/>
  <c r="C107" i="8"/>
  <c r="B109" i="8" l="1"/>
  <c r="C108" i="8"/>
  <c r="C109" i="8" l="1"/>
  <c r="B110" i="8"/>
  <c r="B111" i="8" l="1"/>
  <c r="C110" i="8"/>
  <c r="B112" i="8" l="1"/>
  <c r="C111" i="8"/>
  <c r="B113" i="8" l="1"/>
  <c r="C112" i="8"/>
  <c r="C113" i="8" l="1"/>
  <c r="B114" i="8"/>
  <c r="B115" i="8" l="1"/>
  <c r="C114" i="8"/>
  <c r="B116" i="8" l="1"/>
  <c r="C115" i="8"/>
  <c r="B117" i="8" l="1"/>
  <c r="C116" i="8"/>
  <c r="C117" i="8" l="1"/>
  <c r="B118" i="8"/>
  <c r="B119" i="8" l="1"/>
  <c r="C118" i="8"/>
  <c r="B120" i="8" l="1"/>
  <c r="C119" i="8"/>
  <c r="B121" i="8" l="1"/>
  <c r="C120" i="8"/>
  <c r="C121" i="8" l="1"/>
  <c r="B122" i="8"/>
  <c r="B123" i="8" l="1"/>
  <c r="C122" i="8"/>
  <c r="B124" i="8" l="1"/>
  <c r="C124" i="8" s="1"/>
  <c r="C123" i="8"/>
  <c r="V21" i="4" l="1"/>
  <c r="Q22" i="4"/>
  <c r="O28" i="4"/>
  <c r="Q23" i="4"/>
  <c r="Q21" i="4"/>
  <c r="I27" i="4"/>
  <c r="O27" i="4" l="1"/>
  <c r="I28" i="4"/>
  <c r="I21" i="4"/>
  <c r="D21" i="4" l="1"/>
  <c r="N357" i="5" l="1"/>
  <c r="J174" i="6"/>
  <c r="N174" i="6"/>
  <c r="P174" i="6"/>
  <c r="J175" i="6"/>
  <c r="N175" i="6"/>
  <c r="P175" i="6"/>
  <c r="F174" i="6"/>
  <c r="I169" i="6"/>
  <c r="I168" i="6"/>
  <c r="F175" i="6"/>
  <c r="A168" i="6"/>
  <c r="D12" i="2" s="1"/>
  <c r="H363" i="5"/>
  <c r="H364" i="5"/>
  <c r="H357" i="5"/>
  <c r="F357" i="5"/>
  <c r="B357" i="5"/>
  <c r="E12" i="2" l="1"/>
  <c r="F10" i="2"/>
  <c r="E10" i="2"/>
  <c r="F362" i="5"/>
  <c r="D10" i="2"/>
  <c r="F9" i="2" l="1"/>
  <c r="D8" i="2"/>
  <c r="E9" i="2"/>
  <c r="E8" i="2" l="1"/>
  <c r="G26" i="4"/>
  <c r="B4" i="2"/>
  <c r="O29" i="4" l="1"/>
  <c r="D9" i="2"/>
  <c r="D7" i="2"/>
  <c r="E7" i="2"/>
  <c r="E14" i="8" l="1"/>
  <c r="E15" i="8"/>
  <c r="E16" i="8"/>
  <c r="E20" i="8"/>
  <c r="E17" i="8"/>
  <c r="E19" i="8"/>
  <c r="E18" i="8"/>
  <c r="E13" i="8"/>
  <c r="E11" i="8"/>
  <c r="E12" i="8"/>
  <c r="D126" i="8"/>
  <c r="F8" i="2"/>
  <c r="Q29" i="4"/>
  <c r="I15" i="8" l="1"/>
  <c r="J15" i="8"/>
  <c r="J18" i="8"/>
  <c r="I18" i="8"/>
  <c r="J20" i="8"/>
  <c r="I20" i="8"/>
  <c r="J14" i="8"/>
  <c r="I14" i="8"/>
  <c r="J13" i="8"/>
  <c r="I13" i="8"/>
  <c r="I17" i="8"/>
  <c r="J17" i="8"/>
  <c r="I19" i="8"/>
  <c r="J19" i="8"/>
  <c r="J12" i="8"/>
  <c r="I12" i="8"/>
  <c r="I11" i="8"/>
  <c r="J11" i="8"/>
  <c r="I16" i="8"/>
  <c r="J16" i="8"/>
</calcChain>
</file>

<file path=xl/comments1.xml><?xml version="1.0" encoding="utf-8"?>
<comments xmlns="http://schemas.openxmlformats.org/spreadsheetml/2006/main">
  <authors>
    <author>AZDINE MANJLI - J493455</author>
  </authors>
  <commentList>
    <comment ref="Q4" authorId="0" shapeId="0">
      <text>
        <r>
          <rPr>
            <b/>
            <sz val="9"/>
            <color indexed="81"/>
            <rFont val="Tahoma"/>
            <family val="2"/>
          </rPr>
          <t>AZDINE MANJLI - J493455:</t>
        </r>
        <r>
          <rPr>
            <sz val="9"/>
            <color indexed="81"/>
            <rFont val="Tahoma"/>
            <family val="2"/>
          </rPr>
          <t xml:space="preserve">
inclus update symbol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R127" authorId="0" shapeId="0">
      <text>
        <r>
          <rPr>
            <sz val="9"/>
            <color indexed="81"/>
            <rFont val="Tahoma"/>
            <family val="2"/>
          </rPr>
          <t>Nombre de schémas listés</t>
        </r>
      </text>
    </comment>
    <comment ref="T127" authorId="0" shapeId="0">
      <text>
        <r>
          <rPr>
            <sz val="9"/>
            <color indexed="81"/>
            <rFont val="Tahoma"/>
            <family val="2"/>
          </rPr>
          <t>Nombre total estimé par LCS</t>
        </r>
      </text>
    </comment>
    <comment ref="Y127" authorId="0" shapeId="0">
      <text>
        <r>
          <rPr>
            <sz val="9"/>
            <color indexed="81"/>
            <rFont val="Tahoma"/>
            <family val="2"/>
          </rPr>
          <t>Nombre de schémas listés</t>
        </r>
      </text>
    </comment>
    <comment ref="Z127" authorId="0" shapeId="0">
      <text>
        <r>
          <rPr>
            <sz val="9"/>
            <color indexed="81"/>
            <rFont val="Tahoma"/>
            <family val="2"/>
          </rPr>
          <t>Nombre total estimé par LCS</t>
        </r>
      </text>
    </comment>
    <comment ref="AE127" authorId="0" shapeId="0">
      <text>
        <r>
          <rPr>
            <sz val="9"/>
            <color indexed="81"/>
            <rFont val="Tahoma"/>
            <family val="2"/>
          </rPr>
          <t>Nombre de schémas listés</t>
        </r>
      </text>
    </comment>
    <comment ref="AG127" authorId="0" shapeId="0">
      <text>
        <r>
          <rPr>
            <sz val="9"/>
            <color indexed="81"/>
            <rFont val="Tahoma"/>
            <family val="2"/>
          </rPr>
          <t>Nombre total estimé par LCS</t>
        </r>
      </text>
    </comment>
    <comment ref="AL127" authorId="0" shapeId="0">
      <text>
        <r>
          <rPr>
            <sz val="9"/>
            <color indexed="81"/>
            <rFont val="Tahoma"/>
            <family val="2"/>
          </rPr>
          <t>Nombre de schémas listés</t>
        </r>
      </text>
    </comment>
    <comment ref="AN127" authorId="0" shapeId="0">
      <text>
        <r>
          <rPr>
            <sz val="9"/>
            <color indexed="81"/>
            <rFont val="Tahoma"/>
            <family val="2"/>
          </rPr>
          <t>Nombre total estimé par LCS</t>
        </r>
      </text>
    </comment>
  </commentList>
</comments>
</file>

<file path=xl/sharedStrings.xml><?xml version="1.0" encoding="utf-8"?>
<sst xmlns="http://schemas.openxmlformats.org/spreadsheetml/2006/main" count="284" uniqueCount="129">
  <si>
    <t>GROUPE</t>
  </si>
  <si>
    <t>DESIGN</t>
  </si>
  <si>
    <t>LT</t>
  </si>
  <si>
    <t>CG</t>
  </si>
  <si>
    <t>Mise en page</t>
  </si>
  <si>
    <t>nok</t>
  </si>
  <si>
    <t>Pilote</t>
  </si>
  <si>
    <t>PRINCIPE</t>
  </si>
  <si>
    <t>CABLAGE</t>
  </si>
  <si>
    <t>ok</t>
  </si>
  <si>
    <t>Reste a produire</t>
  </si>
  <si>
    <t>Date</t>
  </si>
  <si>
    <t>a faire</t>
  </si>
  <si>
    <t>PROTOTYPE</t>
  </si>
  <si>
    <t>MIS EN PAGE</t>
  </si>
  <si>
    <t>Nbr de schéma</t>
  </si>
  <si>
    <t>Mis en page</t>
  </si>
  <si>
    <t>vide</t>
  </si>
  <si>
    <t>Generés</t>
  </si>
  <si>
    <t>REALISES</t>
  </si>
  <si>
    <t>Nombre de schéma generés</t>
  </si>
  <si>
    <t>Nombre de schéma non generés</t>
  </si>
  <si>
    <t>PROJET X</t>
  </si>
  <si>
    <t>Fonctions</t>
  </si>
  <si>
    <t>Technicien Schématique :</t>
  </si>
  <si>
    <t>GROUPE MOTOPROPULSEUR</t>
  </si>
  <si>
    <t>GROUPE SIGNALISATION - ECLAIRAGE EXTERIEUR</t>
  </si>
  <si>
    <t>GROUPE ECLAIRAGE INTERIEUR</t>
  </si>
  <si>
    <t>GROUPE INFORMATION CONDUCTEUR</t>
  </si>
  <si>
    <t>GROUPE ESSUYAGE</t>
  </si>
  <si>
    <t>GROUPE ASSISTANCE MECANISME DIVERS</t>
  </si>
  <si>
    <t>GROUPE AIDE A LA CONDUITE</t>
  </si>
  <si>
    <t>GROUPE CONFORT A LA CONDUITE</t>
  </si>
  <si>
    <t>Liste type</t>
  </si>
  <si>
    <t>SOMMAIRE SCHEMATIQUE</t>
  </si>
  <si>
    <t>Appareil</t>
  </si>
  <si>
    <t>ELECTRIQUE</t>
  </si>
  <si>
    <t>Implantation</t>
  </si>
  <si>
    <t>Applicabilité</t>
  </si>
  <si>
    <t>Ancien CG</t>
  </si>
  <si>
    <t>Réalisation</t>
  </si>
  <si>
    <t>Contrôle</t>
  </si>
  <si>
    <t>Auteur</t>
  </si>
  <si>
    <t>ok / nok</t>
  </si>
  <si>
    <t>Contrôle PSA</t>
  </si>
  <si>
    <t>Remarques</t>
  </si>
  <si>
    <t>AE</t>
  </si>
  <si>
    <t>Date saisie AE</t>
  </si>
  <si>
    <t>Date pose des appli</t>
  </si>
  <si>
    <t>CONNECTIQUE</t>
  </si>
  <si>
    <t>IMPLANTATION</t>
  </si>
  <si>
    <t>Nbr de vue réalisés</t>
  </si>
  <si>
    <t>Nbr de vue à réalisés</t>
  </si>
  <si>
    <t>ROUTAGE</t>
  </si>
  <si>
    <t>Date Prototype</t>
  </si>
  <si>
    <t>ok /nok</t>
  </si>
  <si>
    <t>FONCTION</t>
  </si>
  <si>
    <t>10.00</t>
  </si>
  <si>
    <t>LNC</t>
  </si>
  <si>
    <t>60.00</t>
  </si>
  <si>
    <t>10.01</t>
  </si>
  <si>
    <t>PROJET XX</t>
  </si>
  <si>
    <t>GENERALITES</t>
  </si>
  <si>
    <t>PRI</t>
  </si>
  <si>
    <t>Cum 1</t>
  </si>
  <si>
    <t>Obj</t>
  </si>
  <si>
    <t>% Obj.</t>
  </si>
  <si>
    <t>Cum</t>
  </si>
  <si>
    <t>Delta</t>
  </si>
  <si>
    <t>% réal.</t>
  </si>
  <si>
    <t>CAB</t>
  </si>
  <si>
    <t>COMP</t>
  </si>
  <si>
    <t>IMP</t>
  </si>
  <si>
    <t>Total</t>
  </si>
  <si>
    <t>sur</t>
  </si>
  <si>
    <t>Date de Début</t>
  </si>
  <si>
    <t>Date de Mise à disposition AE</t>
  </si>
  <si>
    <t>Prototype Design</t>
  </si>
  <si>
    <t>Wiring Design</t>
  </si>
  <si>
    <t>Layout Princpe</t>
  </si>
  <si>
    <t>Prototype Component</t>
  </si>
  <si>
    <t>Component Design</t>
  </si>
  <si>
    <t>D</t>
  </si>
  <si>
    <t>L</t>
  </si>
  <si>
    <t>M</t>
  </si>
  <si>
    <t>J</t>
  </si>
  <si>
    <t>V</t>
  </si>
  <si>
    <t>S</t>
  </si>
  <si>
    <t>DÉMARRAGE - GÉNÉRATION DE COURANT EB2ADTS €6.2 STTd MB6</t>
  </si>
  <si>
    <t>D3CZP0Q</t>
  </si>
  <si>
    <t>DÉMARRAGE - GÉNÉRATION DE COURANT EB2ADTS €6.2 STTd MB6 ADML</t>
  </si>
  <si>
    <t>D3CZP0R</t>
  </si>
  <si>
    <t>10.02</t>
  </si>
  <si>
    <t>DÉMARRAGE - GÉNÉRATION DE COURANT EP6FADTX €6.2 STTd ATN8</t>
  </si>
  <si>
    <t>D3CZP0S</t>
  </si>
  <si>
    <t>10.03</t>
  </si>
  <si>
    <t>DÉMARRAGE - GÉNÉRATION DE COURANT EP6FADTX €6.2 STTd ATN8 ADML</t>
  </si>
  <si>
    <t>D3CZP0T</t>
  </si>
  <si>
    <t>10.04</t>
  </si>
  <si>
    <t>DÉMARRAGE - GÉNÉRATION DE COURANT EP6FDTM €5 AT6 III</t>
  </si>
  <si>
    <t>D3CZP0U</t>
  </si>
  <si>
    <t>10.05</t>
  </si>
  <si>
    <t>DÉMARRAGE - GÉNÉRATION DE COURANT EP6FDTM €5 AT6 III ADML</t>
  </si>
  <si>
    <t>D3CZP0V</t>
  </si>
  <si>
    <t>10.06</t>
  </si>
  <si>
    <t>DÉMARRAGE - GÉNÉRATION DE COURANT DV5RC €6.2  STTd ML6C</t>
  </si>
  <si>
    <t>D3CZP0W</t>
  </si>
  <si>
    <t>10.07</t>
  </si>
  <si>
    <t>DÉMARRAGE - GÉNÉRATION DE COURANT DV5RC €6.2  STTd ML6C ADML</t>
  </si>
  <si>
    <t>D3CZP0X</t>
  </si>
  <si>
    <t>C84 G001A</t>
  </si>
  <si>
    <t>C84 G002A</t>
  </si>
  <si>
    <t>20.00</t>
  </si>
  <si>
    <t>FEUX DE BROUILLARD AVANT ET ARRIÈRE</t>
  </si>
  <si>
    <t>D3CZP1U</t>
  </si>
  <si>
    <t>21.00</t>
  </si>
  <si>
    <t xml:space="preserve">FEUX STOP </t>
  </si>
  <si>
    <t>D3CZP1V</t>
  </si>
  <si>
    <t>LEVES VITRES AV et AR ELECTRIQUES IMPULSIONNELS FILAIRES</t>
  </si>
  <si>
    <t>D3CZP31</t>
  </si>
  <si>
    <t>60.01</t>
  </si>
  <si>
    <t>LEVES VITRES AV et AR ELECTRIQUES IMPULSIONNELS MUX</t>
  </si>
  <si>
    <t>D3CZP32</t>
  </si>
  <si>
    <t>60.02</t>
  </si>
  <si>
    <t xml:space="preserve">LEVES VITRES AV et AR ELECTRIQUES IMPULSIONNELS MUX ET MEMO </t>
  </si>
  <si>
    <t>D3CZP33</t>
  </si>
  <si>
    <t>Date LNC ou AMC</t>
  </si>
  <si>
    <t>Routage Principe Design</t>
  </si>
  <si>
    <t>D3HZAZRE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</si>
</sst>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]:mm:ss;@"/>
    <numFmt numFmtId="165" formatCode="0.000"/>
  </numFmts>
  <fonts count="16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Arial"/>
      <family val="2"/>
    </font>
    <font>
      <sz val="12"/>
      <name val="Arial"/>
      <family val="2"/>
    </font>
    <font>
      <b/>
      <sz val="26"/>
      <name val="Arial"/>
      <family val="2"/>
    </font>
    <font>
      <sz val="12"/>
      <color theme="1"/>
      <name val="Arial"/>
      <family val="2"/>
    </font>
    <font>
      <b/>
      <sz val="26"/>
      <color theme="1"/>
      <name val="Arial"/>
      <family val="2"/>
    </font>
    <font>
      <sz val="11"/>
      <color theme="1"/>
      <name val="Times New Roman"/>
      <family val="1"/>
    </font>
    <font>
      <sz val="24"/>
      <color rgb="FF000000"/>
      <name val="Arial"/>
      <family val="2"/>
    </font>
    <font>
      <sz val="10"/>
      <name val="Times New Roman"/>
      <family val="1"/>
    </font>
    <font>
      <i/>
      <sz val="12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9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lightUp"/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-0.249977111117893"/>
        <bgColor indexed="64"/>
      </patternFill>
    </fill>
  </fills>
  <borders count="6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/>
      <top style="medium">
        <color indexed="64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otted">
        <color auto="1"/>
      </right>
      <top/>
      <bottom style="medium">
        <color indexed="64"/>
      </bottom>
      <diagonal/>
    </border>
    <border>
      <left style="dotted">
        <color auto="1"/>
      </left>
      <right style="dotted">
        <color auto="1"/>
      </right>
      <top/>
      <bottom style="medium">
        <color indexed="64"/>
      </bottom>
      <diagonal/>
    </border>
    <border>
      <left style="dotted">
        <color auto="1"/>
      </left>
      <right/>
      <top/>
      <bottom style="medium">
        <color indexed="64"/>
      </bottom>
      <diagonal/>
    </border>
    <border>
      <left style="dotted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9">
    <xf numFmtId="0" fontId="0" fillId="0" borderId="0" xfId="0"/>
    <xf numFmtId="0" fontId="3" fillId="6" borderId="12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right" vertical="center"/>
    </xf>
    <xf numFmtId="0" fontId="3" fillId="0" borderId="12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4" fillId="0" borderId="0" xfId="0" applyFont="1" applyFill="1" applyProtection="1"/>
    <xf numFmtId="0" fontId="4" fillId="0" borderId="0" xfId="0" applyFont="1" applyFill="1" applyBorder="1" applyProtection="1"/>
    <xf numFmtId="0" fontId="4" fillId="0" borderId="0" xfId="0" applyFont="1" applyFill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Fill="1" applyBorder="1" applyProtection="1">
      <protection locked="0"/>
    </xf>
    <xf numFmtId="0" fontId="4" fillId="0" borderId="0" xfId="0" applyFont="1" applyFill="1" applyBorder="1" applyProtection="1">
      <protection locked="0"/>
    </xf>
    <xf numFmtId="0" fontId="4" fillId="0" borderId="0" xfId="0" applyFont="1" applyFill="1" applyProtection="1">
      <protection locked="0"/>
    </xf>
    <xf numFmtId="2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/>
    <xf numFmtId="49" fontId="4" fillId="0" borderId="1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/>
    <xf numFmtId="0" fontId="4" fillId="0" borderId="1" xfId="0" applyFont="1" applyFill="1" applyBorder="1"/>
    <xf numFmtId="0" fontId="6" fillId="0" borderId="0" xfId="0" applyFont="1" applyProtection="1"/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 applyProtection="1"/>
    <xf numFmtId="9" fontId="6" fillId="0" borderId="1" xfId="0" applyNumberFormat="1" applyFont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2" fontId="4" fillId="0" borderId="6" xfId="0" applyNumberFormat="1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horizontal="left" vertical="center"/>
      <protection locked="0"/>
    </xf>
    <xf numFmtId="0" fontId="4" fillId="0" borderId="6" xfId="0" applyFont="1" applyFill="1" applyBorder="1" applyProtection="1">
      <protection locked="0"/>
    </xf>
    <xf numFmtId="2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vertical="center"/>
      <protection locked="0"/>
    </xf>
    <xf numFmtId="14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9" xfId="0" applyFont="1" applyFill="1" applyBorder="1" applyAlignment="1" applyProtection="1">
      <alignment horizontal="left" vertical="center"/>
      <protection locked="0"/>
    </xf>
    <xf numFmtId="2" fontId="4" fillId="0" borderId="9" xfId="0" applyNumberFormat="1" applyFont="1" applyFill="1" applyBorder="1" applyAlignment="1" applyProtection="1">
      <alignment horizontal="center" vertical="center"/>
      <protection locked="0"/>
    </xf>
    <xf numFmtId="0" fontId="4" fillId="0" borderId="9" xfId="0" applyFont="1" applyFill="1" applyBorder="1" applyProtection="1">
      <protection locked="0"/>
    </xf>
    <xf numFmtId="0" fontId="4" fillId="0" borderId="9" xfId="0" applyFont="1" applyFill="1" applyBorder="1" applyAlignment="1" applyProtection="1">
      <alignment horizontal="center" vertical="center"/>
      <protection locked="0"/>
    </xf>
    <xf numFmtId="14" fontId="4" fillId="0" borderId="9" xfId="0" applyNumberFormat="1" applyFont="1" applyFill="1" applyBorder="1" applyAlignment="1" applyProtection="1">
      <alignment horizontal="center" vertical="center"/>
      <protection locked="0"/>
    </xf>
    <xf numFmtId="0" fontId="4" fillId="0" borderId="10" xfId="0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4" fillId="3" borderId="0" xfId="0" applyFont="1" applyFill="1" applyAlignment="1" applyProtection="1">
      <alignment horizontal="center" vertical="center"/>
    </xf>
    <xf numFmtId="0" fontId="4" fillId="3" borderId="0" xfId="0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4" fillId="0" borderId="0" xfId="0" applyNumberFormat="1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right"/>
    </xf>
    <xf numFmtId="0" fontId="6" fillId="0" borderId="0" xfId="0" applyFont="1" applyProtection="1">
      <protection locked="0"/>
    </xf>
    <xf numFmtId="0" fontId="6" fillId="0" borderId="0" xfId="0" applyFont="1" applyAlignment="1" applyProtection="1">
      <alignment horizontal="left"/>
      <protection locked="0"/>
    </xf>
    <xf numFmtId="0" fontId="4" fillId="0" borderId="18" xfId="0" applyFont="1" applyFill="1" applyBorder="1" applyAlignment="1" applyProtection="1">
      <alignment horizontal="left" vertical="center"/>
      <protection locked="0"/>
    </xf>
    <xf numFmtId="0" fontId="4" fillId="0" borderId="17" xfId="0" applyFont="1" applyFill="1" applyBorder="1" applyProtection="1">
      <protection locked="0"/>
    </xf>
    <xf numFmtId="0" fontId="4" fillId="0" borderId="17" xfId="0" applyFont="1" applyFill="1" applyBorder="1" applyAlignment="1" applyProtection="1">
      <alignment horizontal="center" vertical="center"/>
      <protection locked="0"/>
    </xf>
    <xf numFmtId="14" fontId="4" fillId="0" borderId="17" xfId="0" applyNumberFormat="1" applyFont="1" applyFill="1" applyBorder="1" applyAlignment="1" applyProtection="1">
      <alignment horizontal="center" vertical="center"/>
      <protection locked="0"/>
    </xf>
    <xf numFmtId="0" fontId="4" fillId="0" borderId="21" xfId="0" applyFont="1" applyFill="1" applyBorder="1" applyAlignment="1" applyProtection="1">
      <alignment horizontal="center" vertical="center"/>
      <protection locked="0"/>
    </xf>
    <xf numFmtId="0" fontId="4" fillId="0" borderId="22" xfId="0" applyFont="1" applyFill="1" applyBorder="1" applyAlignment="1" applyProtection="1">
      <alignment horizontal="center" vertical="center"/>
      <protection locked="0"/>
    </xf>
    <xf numFmtId="0" fontId="4" fillId="11" borderId="0" xfId="0" applyFont="1" applyFill="1" applyAlignment="1" applyProtection="1">
      <alignment horizontal="center"/>
    </xf>
    <xf numFmtId="0" fontId="4" fillId="0" borderId="26" xfId="0" applyFont="1" applyFill="1" applyBorder="1" applyAlignment="1" applyProtection="1">
      <alignment horizontal="center" vertical="center"/>
      <protection locked="0"/>
    </xf>
    <xf numFmtId="0" fontId="4" fillId="0" borderId="27" xfId="0" applyFont="1" applyFill="1" applyBorder="1" applyAlignment="1" applyProtection="1">
      <alignment horizontal="left" vertical="center"/>
      <protection locked="0"/>
    </xf>
    <xf numFmtId="0" fontId="4" fillId="0" borderId="28" xfId="0" applyFont="1" applyFill="1" applyBorder="1" applyAlignment="1" applyProtection="1">
      <alignment horizontal="left" vertical="center"/>
      <protection locked="0"/>
    </xf>
    <xf numFmtId="2" fontId="4" fillId="0" borderId="29" xfId="0" applyNumberFormat="1" applyFont="1" applyFill="1" applyBorder="1" applyAlignment="1" applyProtection="1">
      <alignment horizontal="center" vertical="center"/>
      <protection locked="0"/>
    </xf>
    <xf numFmtId="0" fontId="4" fillId="0" borderId="29" xfId="0" applyFont="1" applyFill="1" applyBorder="1" applyProtection="1">
      <protection locked="0"/>
    </xf>
    <xf numFmtId="0" fontId="4" fillId="0" borderId="29" xfId="0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Alignment="1" applyProtection="1">
      <alignment horizontal="left" vertical="center"/>
      <protection locked="0"/>
    </xf>
    <xf numFmtId="2" fontId="4" fillId="0" borderId="31" xfId="0" applyNumberFormat="1" applyFont="1" applyFill="1" applyBorder="1" applyAlignment="1" applyProtection="1">
      <alignment horizontal="center" vertical="center"/>
      <protection locked="0"/>
    </xf>
    <xf numFmtId="0" fontId="4" fillId="0" borderId="31" xfId="0" applyFont="1" applyFill="1" applyBorder="1" applyProtection="1">
      <protection locked="0"/>
    </xf>
    <xf numFmtId="0" fontId="4" fillId="0" borderId="31" xfId="0" applyFont="1" applyFill="1" applyBorder="1" applyAlignment="1" applyProtection="1">
      <alignment horizontal="center" vertical="center"/>
      <protection locked="0"/>
    </xf>
    <xf numFmtId="0" fontId="4" fillId="0" borderId="31" xfId="0" applyFont="1" applyFill="1" applyBorder="1" applyAlignment="1" applyProtection="1">
      <alignment horizontal="left" vertical="center"/>
      <protection locked="0"/>
    </xf>
    <xf numFmtId="0" fontId="4" fillId="0" borderId="31" xfId="0" applyFont="1" applyFill="1" applyBorder="1" applyAlignment="1" applyProtection="1">
      <alignment vertical="center"/>
      <protection locked="0"/>
    </xf>
    <xf numFmtId="0" fontId="4" fillId="0" borderId="32" xfId="0" applyFont="1" applyFill="1" applyBorder="1" applyAlignment="1" applyProtection="1">
      <alignment horizontal="left" vertical="center"/>
      <protection locked="0"/>
    </xf>
    <xf numFmtId="2" fontId="4" fillId="0" borderId="33" xfId="0" applyNumberFormat="1" applyFont="1" applyFill="1" applyBorder="1" applyAlignment="1" applyProtection="1">
      <alignment horizontal="center" vertical="center"/>
      <protection locked="0"/>
    </xf>
    <xf numFmtId="0" fontId="4" fillId="0" borderId="33" xfId="0" applyFont="1" applyFill="1" applyBorder="1" applyProtection="1">
      <protection locked="0"/>
    </xf>
    <xf numFmtId="0" fontId="4" fillId="0" borderId="33" xfId="0" applyFont="1" applyFill="1" applyBorder="1" applyAlignment="1" applyProtection="1">
      <alignment horizontal="center" vertical="center"/>
      <protection locked="0"/>
    </xf>
    <xf numFmtId="0" fontId="4" fillId="0" borderId="34" xfId="0" applyFont="1" applyFill="1" applyBorder="1" applyProtection="1">
      <protection locked="0"/>
    </xf>
    <xf numFmtId="0" fontId="4" fillId="0" borderId="35" xfId="0" applyFont="1" applyFill="1" applyBorder="1" applyProtection="1">
      <protection locked="0"/>
    </xf>
    <xf numFmtId="0" fontId="4" fillId="0" borderId="35" xfId="0" applyFont="1" applyFill="1" applyBorder="1" applyAlignment="1" applyProtection="1">
      <alignment horizontal="left" vertical="center"/>
      <protection locked="0"/>
    </xf>
    <xf numFmtId="0" fontId="4" fillId="0" borderId="35" xfId="0" applyFont="1" applyFill="1" applyBorder="1" applyAlignment="1" applyProtection="1">
      <alignment vertical="center"/>
      <protection locked="0"/>
    </xf>
    <xf numFmtId="0" fontId="4" fillId="0" borderId="36" xfId="0" applyFont="1" applyFill="1" applyBorder="1" applyProtection="1">
      <protection locked="0"/>
    </xf>
    <xf numFmtId="0" fontId="4" fillId="0" borderId="37" xfId="0" applyFont="1" applyFill="1" applyBorder="1" applyProtection="1">
      <protection locked="0"/>
    </xf>
    <xf numFmtId="0" fontId="4" fillId="0" borderId="39" xfId="0" applyFont="1" applyFill="1" applyBorder="1" applyProtection="1">
      <protection locked="0"/>
    </xf>
    <xf numFmtId="0" fontId="4" fillId="0" borderId="40" xfId="0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Alignment="1" applyProtection="1">
      <alignment horizontal="left" vertical="center"/>
      <protection locked="0"/>
    </xf>
    <xf numFmtId="0" fontId="4" fillId="0" borderId="39" xfId="0" applyFont="1" applyFill="1" applyBorder="1" applyAlignment="1" applyProtection="1">
      <alignment vertical="center"/>
      <protection locked="0"/>
    </xf>
    <xf numFmtId="0" fontId="4" fillId="0" borderId="41" xfId="0" applyFont="1" applyFill="1" applyBorder="1" applyProtection="1">
      <protection locked="0"/>
    </xf>
    <xf numFmtId="0" fontId="4" fillId="0" borderId="42" xfId="0" applyFont="1" applyFill="1" applyBorder="1" applyAlignment="1" applyProtection="1">
      <alignment horizontal="center" vertical="center"/>
      <protection locked="0"/>
    </xf>
    <xf numFmtId="0" fontId="4" fillId="0" borderId="37" xfId="0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Alignment="1" applyProtection="1">
      <alignment horizontal="center" vertical="center"/>
      <protection locked="0"/>
    </xf>
    <xf numFmtId="0" fontId="4" fillId="0" borderId="41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0" fontId="4" fillId="0" borderId="43" xfId="0" applyFont="1" applyFill="1" applyBorder="1" applyAlignment="1" applyProtection="1">
      <alignment horizontal="center" vertical="center"/>
      <protection locked="0"/>
    </xf>
    <xf numFmtId="14" fontId="4" fillId="0" borderId="34" xfId="0" applyNumberFormat="1" applyFont="1" applyFill="1" applyBorder="1" applyAlignment="1" applyProtection="1">
      <alignment horizontal="center" vertical="center"/>
      <protection locked="0"/>
    </xf>
    <xf numFmtId="14" fontId="4" fillId="0" borderId="35" xfId="0" applyNumberFormat="1" applyFont="1" applyFill="1" applyBorder="1" applyAlignment="1" applyProtection="1">
      <alignment horizontal="center" vertical="center"/>
      <protection locked="0"/>
    </xf>
    <xf numFmtId="14" fontId="4" fillId="0" borderId="35" xfId="0" applyNumberFormat="1" applyFont="1" applyBorder="1" applyAlignment="1" applyProtection="1">
      <alignment horizontal="center" vertical="center"/>
      <protection locked="0"/>
    </xf>
    <xf numFmtId="14" fontId="4" fillId="0" borderId="36" xfId="0" applyNumberFormat="1" applyFont="1" applyFill="1" applyBorder="1" applyAlignment="1" applyProtection="1">
      <alignment horizontal="center" vertical="center"/>
      <protection locked="0"/>
    </xf>
    <xf numFmtId="0" fontId="4" fillId="0" borderId="27" xfId="0" applyFont="1" applyFill="1" applyBorder="1" applyAlignment="1" applyProtection="1">
      <alignment horizontal="center" vertical="center"/>
      <protection locked="0"/>
    </xf>
    <xf numFmtId="14" fontId="4" fillId="0" borderId="44" xfId="0" applyNumberFormat="1" applyFont="1" applyFill="1" applyBorder="1" applyAlignment="1" applyProtection="1">
      <alignment horizontal="center" vertical="center"/>
      <protection locked="0"/>
    </xf>
    <xf numFmtId="14" fontId="4" fillId="0" borderId="38" xfId="0" applyNumberFormat="1" applyFont="1" applyFill="1" applyBorder="1" applyAlignment="1" applyProtection="1">
      <alignment horizontal="center" vertical="center"/>
      <protection locked="0"/>
    </xf>
    <xf numFmtId="14" fontId="4" fillId="0" borderId="45" xfId="0" applyNumberFormat="1" applyFont="1" applyFill="1" applyBorder="1" applyAlignment="1" applyProtection="1">
      <alignment horizontal="center" vertical="center"/>
      <protection locked="0"/>
    </xf>
    <xf numFmtId="14" fontId="4" fillId="0" borderId="40" xfId="0" applyNumberFormat="1" applyFont="1" applyFill="1" applyBorder="1" applyAlignment="1" applyProtection="1">
      <alignment horizontal="center" vertical="center"/>
      <protection locked="0"/>
    </xf>
    <xf numFmtId="14" fontId="4" fillId="0" borderId="45" xfId="0" applyNumberFormat="1" applyFont="1" applyBorder="1" applyAlignment="1" applyProtection="1">
      <alignment horizontal="center" vertical="center"/>
      <protection locked="0"/>
    </xf>
    <xf numFmtId="14" fontId="4" fillId="0" borderId="40" xfId="0" applyNumberFormat="1" applyFont="1" applyBorder="1" applyAlignment="1" applyProtection="1">
      <alignment horizontal="center" vertical="center"/>
      <protection locked="0"/>
    </xf>
    <xf numFmtId="14" fontId="4" fillId="0" borderId="46" xfId="0" applyNumberFormat="1" applyFont="1" applyFill="1" applyBorder="1" applyAlignment="1" applyProtection="1">
      <alignment horizontal="center" vertical="center"/>
      <protection locked="0"/>
    </xf>
    <xf numFmtId="14" fontId="4" fillId="0" borderId="42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left"/>
    </xf>
    <xf numFmtId="49" fontId="4" fillId="0" borderId="0" xfId="0" applyNumberFormat="1" applyFont="1" applyFill="1" applyAlignment="1" applyProtection="1">
      <alignment horizontal="center" vertical="center"/>
    </xf>
    <xf numFmtId="49" fontId="3" fillId="6" borderId="11" xfId="0" applyNumberFormat="1" applyFont="1" applyFill="1" applyBorder="1" applyAlignment="1" applyProtection="1">
      <alignment horizontal="center" vertical="center"/>
    </xf>
    <xf numFmtId="49" fontId="3" fillId="0" borderId="0" xfId="0" applyNumberFormat="1" applyFont="1" applyFill="1" applyBorder="1" applyAlignment="1" applyProtection="1">
      <alignment horizontal="center" vertical="center"/>
    </xf>
    <xf numFmtId="49" fontId="4" fillId="0" borderId="0" xfId="0" applyNumberFormat="1" applyFont="1" applyFill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>
      <alignment horizontal="center" wrapText="1"/>
    </xf>
    <xf numFmtId="0" fontId="8" fillId="0" borderId="1" xfId="0" applyFont="1" applyBorder="1"/>
    <xf numFmtId="2" fontId="8" fillId="0" borderId="1" xfId="0" applyNumberFormat="1" applyFont="1" applyBorder="1" applyAlignment="1">
      <alignment horizontal="center" vertical="center"/>
    </xf>
    <xf numFmtId="49" fontId="4" fillId="0" borderId="12" xfId="0" applyNumberFormat="1" applyFont="1" applyFill="1" applyBorder="1" applyAlignment="1" applyProtection="1">
      <alignment horizontal="center" vertical="center"/>
    </xf>
    <xf numFmtId="0" fontId="4" fillId="0" borderId="12" xfId="0" applyFont="1" applyFill="1" applyBorder="1" applyAlignment="1" applyProtection="1">
      <alignment horizontal="center" vertical="center"/>
    </xf>
    <xf numFmtId="0" fontId="4" fillId="0" borderId="11" xfId="0" applyFont="1" applyFill="1" applyBorder="1" applyAlignment="1" applyProtection="1">
      <alignment horizontal="center" vertical="center"/>
    </xf>
    <xf numFmtId="0" fontId="4" fillId="0" borderId="54" xfId="0" applyFont="1" applyFill="1" applyBorder="1" applyAlignment="1" applyProtection="1">
      <alignment horizontal="center" vertical="center"/>
      <protection locked="0"/>
    </xf>
    <xf numFmtId="0" fontId="4" fillId="0" borderId="60" xfId="0" applyFont="1" applyFill="1" applyBorder="1" applyAlignment="1" applyProtection="1">
      <alignment horizontal="center" vertical="center"/>
      <protection locked="0"/>
    </xf>
    <xf numFmtId="0" fontId="4" fillId="0" borderId="57" xfId="0" applyFont="1" applyFill="1" applyBorder="1" applyAlignment="1" applyProtection="1">
      <alignment horizontal="center" vertical="center"/>
      <protection locked="0"/>
    </xf>
    <xf numFmtId="0" fontId="4" fillId="0" borderId="58" xfId="0" applyFont="1" applyFill="1" applyBorder="1" applyAlignment="1" applyProtection="1">
      <alignment horizontal="center" vertical="center"/>
      <protection locked="0"/>
    </xf>
    <xf numFmtId="14" fontId="4" fillId="0" borderId="60" xfId="0" applyNumberFormat="1" applyFont="1" applyFill="1" applyBorder="1" applyAlignment="1" applyProtection="1">
      <alignment horizontal="center" vertical="center"/>
      <protection locked="0"/>
    </xf>
    <xf numFmtId="14" fontId="4" fillId="0" borderId="55" xfId="0" applyNumberFormat="1" applyFont="1" applyFill="1" applyBorder="1" applyAlignment="1" applyProtection="1">
      <alignment horizontal="center" vertical="center"/>
      <protection locked="0"/>
    </xf>
    <xf numFmtId="14" fontId="4" fillId="0" borderId="59" xfId="0" applyNumberFormat="1" applyFont="1" applyFill="1" applyBorder="1" applyAlignment="1" applyProtection="1">
      <alignment horizontal="center" vertical="center"/>
      <protection locked="0"/>
    </xf>
    <xf numFmtId="49" fontId="4" fillId="0" borderId="57" xfId="0" applyNumberFormat="1" applyFont="1" applyFill="1" applyBorder="1" applyAlignment="1" applyProtection="1">
      <alignment horizontal="center"/>
      <protection locked="0"/>
    </xf>
    <xf numFmtId="14" fontId="4" fillId="0" borderId="58" xfId="0" applyNumberFormat="1" applyFont="1" applyFill="1" applyBorder="1" applyAlignment="1" applyProtection="1">
      <alignment horizontal="center" vertical="center"/>
      <protection locked="0"/>
    </xf>
    <xf numFmtId="14" fontId="4" fillId="0" borderId="54" xfId="0" applyNumberFormat="1" applyFont="1" applyFill="1" applyBorder="1" applyAlignment="1" applyProtection="1">
      <alignment horizontal="center" vertical="center"/>
      <protection locked="0"/>
    </xf>
    <xf numFmtId="0" fontId="4" fillId="0" borderId="26" xfId="0" applyFont="1" applyFill="1" applyBorder="1" applyAlignment="1" applyProtection="1">
      <alignment horizontal="center" vertical="center"/>
    </xf>
    <xf numFmtId="49" fontId="4" fillId="0" borderId="18" xfId="0" applyNumberFormat="1" applyFont="1" applyFill="1" applyBorder="1" applyAlignment="1" applyProtection="1">
      <alignment horizontal="center" vertical="center"/>
    </xf>
    <xf numFmtId="0" fontId="4" fillId="0" borderId="18" xfId="0" applyFont="1" applyFill="1" applyBorder="1" applyAlignment="1" applyProtection="1">
      <alignment horizontal="center" vertical="center"/>
    </xf>
    <xf numFmtId="0" fontId="4" fillId="0" borderId="21" xfId="0" applyFont="1" applyFill="1" applyBorder="1" applyAlignment="1" applyProtection="1">
      <alignment horizontal="center"/>
    </xf>
    <xf numFmtId="49" fontId="4" fillId="0" borderId="22" xfId="0" applyNumberFormat="1" applyFont="1" applyFill="1" applyBorder="1" applyAlignment="1" applyProtection="1">
      <alignment horizontal="center"/>
    </xf>
    <xf numFmtId="0" fontId="4" fillId="0" borderId="22" xfId="0" applyFont="1" applyFill="1" applyBorder="1" applyAlignment="1" applyProtection="1">
      <alignment horizontal="left" vertical="center"/>
    </xf>
    <xf numFmtId="2" fontId="4" fillId="0" borderId="22" xfId="0" applyNumberFormat="1" applyFont="1" applyFill="1" applyBorder="1" applyAlignment="1" applyProtection="1">
      <alignment horizontal="center" vertical="center"/>
    </xf>
    <xf numFmtId="0" fontId="4" fillId="0" borderId="61" xfId="0" applyFont="1" applyFill="1" applyBorder="1" applyAlignment="1" applyProtection="1">
      <alignment horizontal="center" vertical="center"/>
    </xf>
    <xf numFmtId="0" fontId="4" fillId="0" borderId="12" xfId="0" applyFont="1" applyFill="1" applyBorder="1" applyAlignment="1" applyProtection="1">
      <alignment horizontal="left" vertical="center"/>
    </xf>
    <xf numFmtId="0" fontId="4" fillId="0" borderId="18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/>
    </xf>
    <xf numFmtId="0" fontId="4" fillId="0" borderId="19" xfId="0" applyFont="1" applyFill="1" applyBorder="1" applyAlignment="1" applyProtection="1">
      <alignment horizontal="left" vertical="center"/>
    </xf>
    <xf numFmtId="0" fontId="4" fillId="0" borderId="62" xfId="0" applyFont="1" applyFill="1" applyBorder="1" applyAlignment="1" applyProtection="1">
      <alignment horizontal="left"/>
    </xf>
    <xf numFmtId="0" fontId="4" fillId="0" borderId="56" xfId="0" applyFont="1" applyFill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Alignment="1" applyProtection="1">
      <alignment horizontal="center"/>
      <protection locked="0"/>
    </xf>
    <xf numFmtId="0" fontId="4" fillId="0" borderId="11" xfId="0" applyFont="1" applyFill="1" applyBorder="1" applyAlignment="1" applyProtection="1">
      <alignment horizontal="center" vertical="center"/>
      <protection locked="0"/>
    </xf>
    <xf numFmtId="0" fontId="4" fillId="0" borderId="53" xfId="0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4" fillId="0" borderId="63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/>
    </xf>
    <xf numFmtId="49" fontId="4" fillId="0" borderId="0" xfId="0" applyNumberFormat="1" applyFont="1" applyFill="1" applyBorder="1" applyAlignment="1" applyProtection="1">
      <alignment horizontal="center"/>
    </xf>
    <xf numFmtId="164" fontId="4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Fill="1" applyAlignment="1" applyProtection="1">
      <alignment horizontal="center"/>
    </xf>
    <xf numFmtId="0" fontId="4" fillId="3" borderId="0" xfId="0" applyNumberFormat="1" applyFont="1" applyFill="1" applyAlignment="1" applyProtection="1">
      <alignment horizontal="center"/>
    </xf>
    <xf numFmtId="2" fontId="8" fillId="0" borderId="64" xfId="0" applyNumberFormat="1" applyFont="1" applyFill="1" applyBorder="1" applyAlignment="1">
      <alignment horizontal="center"/>
    </xf>
    <xf numFmtId="0" fontId="8" fillId="0" borderId="0" xfId="0" applyFont="1" applyProtection="1">
      <protection locked="0"/>
    </xf>
    <xf numFmtId="0" fontId="0" fillId="0" borderId="0" xfId="0" applyProtection="1">
      <protection locked="0"/>
    </xf>
    <xf numFmtId="0" fontId="10" fillId="13" borderId="15" xfId="0" applyFont="1" applyFill="1" applyBorder="1" applyAlignment="1"/>
    <xf numFmtId="17" fontId="11" fillId="0" borderId="0" xfId="0" applyNumberFormat="1" applyFont="1" applyFill="1" applyBorder="1" applyAlignment="1" applyProtection="1">
      <alignment horizontal="center" vertical="center"/>
    </xf>
    <xf numFmtId="0" fontId="10" fillId="0" borderId="1" xfId="0" applyFont="1" applyFill="1" applyBorder="1" applyAlignment="1">
      <alignment horizontal="center" wrapText="1"/>
    </xf>
    <xf numFmtId="0" fontId="0" fillId="0" borderId="0" xfId="0" applyFont="1" applyFill="1" applyProtection="1">
      <protection locked="0"/>
    </xf>
    <xf numFmtId="2" fontId="0" fillId="0" borderId="65" xfId="0" applyNumberFormat="1" applyFont="1" applyBorder="1" applyAlignment="1">
      <alignment horizontal="center" vertical="top"/>
    </xf>
    <xf numFmtId="0" fontId="0" fillId="13" borderId="4" xfId="0" applyFont="1" applyFill="1" applyBorder="1"/>
    <xf numFmtId="2" fontId="0" fillId="0" borderId="50" xfId="0" applyNumberFormat="1" applyFont="1" applyFill="1" applyBorder="1" applyAlignment="1">
      <alignment horizontal="center" vertical="top"/>
    </xf>
    <xf numFmtId="0" fontId="0" fillId="13" borderId="50" xfId="0" applyFont="1" applyFill="1" applyBorder="1" applyAlignment="1"/>
    <xf numFmtId="0" fontId="0" fillId="0" borderId="17" xfId="0" applyFont="1" applyFill="1" applyBorder="1" applyAlignment="1">
      <alignment horizontal="center" wrapText="1"/>
    </xf>
    <xf numFmtId="2" fontId="0" fillId="0" borderId="15" xfId="0" applyNumberFormat="1" applyFont="1" applyFill="1" applyBorder="1" applyAlignment="1">
      <alignment horizontal="center" vertical="top"/>
    </xf>
    <xf numFmtId="0" fontId="0" fillId="0" borderId="15" xfId="0" applyFont="1" applyFill="1" applyBorder="1" applyAlignment="1"/>
    <xf numFmtId="0" fontId="0" fillId="0" borderId="1" xfId="0" applyFont="1" applyFill="1" applyBorder="1" applyAlignment="1">
      <alignment horizontal="center" wrapText="1"/>
    </xf>
    <xf numFmtId="2" fontId="0" fillId="0" borderId="66" xfId="0" applyNumberFormat="1" applyFont="1" applyFill="1" applyBorder="1" applyAlignment="1">
      <alignment horizontal="center" vertical="top"/>
    </xf>
    <xf numFmtId="0" fontId="0" fillId="13" borderId="50" xfId="0" applyNumberFormat="1" applyFont="1" applyFill="1" applyBorder="1" applyAlignment="1"/>
    <xf numFmtId="2" fontId="0" fillId="0" borderId="64" xfId="0" applyNumberFormat="1" applyFont="1" applyFill="1" applyBorder="1" applyAlignment="1">
      <alignment horizontal="center" vertical="top"/>
    </xf>
    <xf numFmtId="0" fontId="0" fillId="13" borderId="15" xfId="0" applyNumberFormat="1" applyFont="1" applyFill="1" applyBorder="1" applyAlignment="1"/>
    <xf numFmtId="2" fontId="0" fillId="0" borderId="66" xfId="0" applyNumberFormat="1" applyFont="1" applyBorder="1" applyAlignment="1">
      <alignment horizontal="center" vertical="top"/>
    </xf>
    <xf numFmtId="0" fontId="0" fillId="13" borderId="50" xfId="0" applyFont="1" applyFill="1" applyBorder="1"/>
    <xf numFmtId="2" fontId="0" fillId="0" borderId="64" xfId="0" applyNumberFormat="1" applyFont="1" applyBorder="1" applyAlignment="1">
      <alignment horizontal="center" vertical="top"/>
    </xf>
    <xf numFmtId="0" fontId="3" fillId="0" borderId="0" xfId="0" applyFont="1" applyFill="1" applyAlignment="1" applyProtection="1">
      <alignment horizontal="center" vertical="top" wrapText="1"/>
    </xf>
    <xf numFmtId="0" fontId="3" fillId="0" borderId="0" xfId="0" applyFont="1" applyFill="1" applyBorder="1" applyAlignment="1" applyProtection="1">
      <alignment horizontal="center" vertical="top" wrapText="1"/>
    </xf>
    <xf numFmtId="0" fontId="3" fillId="0" borderId="0" xfId="0" applyNumberFormat="1" applyFont="1" applyFill="1" applyBorder="1" applyAlignment="1" applyProtection="1">
      <alignment horizontal="center" vertical="top" wrapText="1"/>
    </xf>
    <xf numFmtId="0" fontId="0" fillId="13" borderId="1" xfId="0" applyFont="1" applyFill="1" applyBorder="1"/>
    <xf numFmtId="0" fontId="0" fillId="0" borderId="1" xfId="0" applyFont="1" applyFill="1" applyBorder="1" applyAlignment="1">
      <alignment horizontal="center" vertical="top" wrapText="1"/>
    </xf>
    <xf numFmtId="0" fontId="0" fillId="0" borderId="3" xfId="0" applyFont="1" applyFill="1" applyBorder="1" applyAlignment="1">
      <alignment horizontal="center" vertical="top" wrapText="1"/>
    </xf>
    <xf numFmtId="0" fontId="8" fillId="0" borderId="1" xfId="0" applyFont="1" applyFill="1" applyBorder="1"/>
    <xf numFmtId="0" fontId="0" fillId="0" borderId="17" xfId="0" applyFont="1" applyFill="1" applyBorder="1" applyAlignment="1">
      <alignment horizontal="center" vertical="top" wrapText="1"/>
    </xf>
    <xf numFmtId="0" fontId="8" fillId="0" borderId="0" xfId="0" applyFont="1" applyFill="1" applyProtection="1">
      <protection locked="0"/>
    </xf>
    <xf numFmtId="0" fontId="0" fillId="18" borderId="3" xfId="0" applyFill="1" applyBorder="1" applyProtection="1"/>
    <xf numFmtId="10" fontId="0" fillId="18" borderId="3" xfId="0" applyNumberFormat="1" applyFill="1" applyBorder="1" applyProtection="1"/>
    <xf numFmtId="0" fontId="0" fillId="0" borderId="1" xfId="0" applyBorder="1" applyProtection="1"/>
    <xf numFmtId="10" fontId="0" fillId="0" borderId="1" xfId="0" applyNumberFormat="1" applyBorder="1" applyProtection="1"/>
    <xf numFmtId="0" fontId="0" fillId="12" borderId="1" xfId="0" applyFill="1" applyBorder="1" applyProtection="1"/>
    <xf numFmtId="14" fontId="14" fillId="2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5" fillId="19" borderId="0" xfId="0" applyFont="1" applyFill="1" applyAlignment="1">
      <alignment horizontal="center"/>
    </xf>
    <xf numFmtId="0" fontId="12" fillId="0" borderId="0" xfId="0" applyFont="1" applyAlignment="1">
      <alignment horizontal="center" vertical="center"/>
    </xf>
    <xf numFmtId="0" fontId="13" fillId="14" borderId="64" xfId="0" applyFont="1" applyFill="1" applyBorder="1" applyAlignment="1" applyProtection="1">
      <alignment horizontal="center"/>
    </xf>
    <xf numFmtId="0" fontId="13" fillId="14" borderId="1" xfId="0" applyFont="1" applyFill="1" applyBorder="1" applyAlignment="1" applyProtection="1">
      <alignment horizontal="center"/>
    </xf>
    <xf numFmtId="0" fontId="13" fillId="14" borderId="8" xfId="0" applyFont="1" applyFill="1" applyBorder="1" applyAlignment="1" applyProtection="1">
      <alignment horizontal="center"/>
    </xf>
    <xf numFmtId="0" fontId="13" fillId="15" borderId="1" xfId="0" applyFont="1" applyFill="1" applyBorder="1" applyAlignment="1" applyProtection="1">
      <alignment horizontal="center"/>
    </xf>
    <xf numFmtId="0" fontId="13" fillId="16" borderId="1" xfId="0" applyFont="1" applyFill="1" applyBorder="1" applyAlignment="1" applyProtection="1">
      <alignment horizontal="center"/>
    </xf>
    <xf numFmtId="0" fontId="13" fillId="17" borderId="1" xfId="0" applyFont="1" applyFill="1" applyBorder="1" applyAlignment="1" applyProtection="1">
      <alignment horizontal="center"/>
    </xf>
    <xf numFmtId="0" fontId="13" fillId="17" borderId="1" xfId="0" applyFont="1" applyFill="1" applyBorder="1" applyAlignment="1" applyProtection="1"/>
    <xf numFmtId="0" fontId="0" fillId="0" borderId="0" xfId="0" applyAlignment="1">
      <alignment horizontal="center"/>
    </xf>
    <xf numFmtId="0" fontId="0" fillId="0" borderId="64" xfId="0" applyBorder="1"/>
    <xf numFmtId="0" fontId="0" fillId="0" borderId="1" xfId="0" applyBorder="1"/>
    <xf numFmtId="10" fontId="0" fillId="18" borderId="67" xfId="0" applyNumberFormat="1" applyFill="1" applyBorder="1" applyProtection="1"/>
    <xf numFmtId="0" fontId="0" fillId="0" borderId="8" xfId="0" applyBorder="1"/>
    <xf numFmtId="0" fontId="0" fillId="0" borderId="68" xfId="0" applyBorder="1"/>
    <xf numFmtId="0" fontId="0" fillId="0" borderId="9" xfId="0" applyBorder="1"/>
    <xf numFmtId="0" fontId="0" fillId="0" borderId="10" xfId="0" applyBorder="1"/>
    <xf numFmtId="0" fontId="4" fillId="0" borderId="19" xfId="0" applyFont="1" applyFill="1" applyBorder="1" applyAlignment="1" applyProtection="1">
      <alignment horizontal="center" vertical="center"/>
    </xf>
    <xf numFmtId="14" fontId="12" fillId="0" borderId="0" xfId="0" applyNumberFormat="1" applyFont="1" applyAlignment="1">
      <alignment horizontal="center" vertical="center"/>
    </xf>
    <xf numFmtId="0" fontId="13" fillId="15" borderId="64" xfId="0" applyFont="1" applyFill="1" applyBorder="1" applyAlignment="1" applyProtection="1">
      <alignment horizontal="center"/>
    </xf>
    <xf numFmtId="0" fontId="13" fillId="15" borderId="8" xfId="0" applyFont="1" applyFill="1" applyBorder="1" applyAlignment="1" applyProtection="1">
      <alignment horizontal="center"/>
    </xf>
    <xf numFmtId="0" fontId="0" fillId="18" borderId="65" xfId="0" applyFill="1" applyBorder="1" applyProtection="1"/>
    <xf numFmtId="0" fontId="13" fillId="16" borderId="64" xfId="0" applyFont="1" applyFill="1" applyBorder="1" applyAlignment="1" applyProtection="1">
      <alignment horizontal="center"/>
    </xf>
    <xf numFmtId="0" fontId="13" fillId="16" borderId="8" xfId="0" applyFont="1" applyFill="1" applyBorder="1" applyAlignment="1" applyProtection="1">
      <alignment horizontal="center"/>
    </xf>
    <xf numFmtId="0" fontId="13" fillId="17" borderId="64" xfId="0" applyFont="1" applyFill="1" applyBorder="1" applyAlignment="1" applyProtection="1">
      <alignment horizontal="center"/>
    </xf>
    <xf numFmtId="0" fontId="13" fillId="17" borderId="8" xfId="0" applyFont="1" applyFill="1" applyBorder="1" applyAlignment="1" applyProtection="1">
      <alignment horizontal="center"/>
    </xf>
    <xf numFmtId="14" fontId="4" fillId="0" borderId="56" xfId="0" applyNumberFormat="1" applyFont="1" applyFill="1" applyBorder="1" applyAlignment="1" applyProtection="1">
      <alignment horizontal="center" vertical="center"/>
      <protection locked="0"/>
    </xf>
    <xf numFmtId="0" fontId="12" fillId="0" borderId="0" xfId="0" applyFont="1"/>
    <xf numFmtId="14" fontId="4" fillId="0" borderId="0" xfId="0" applyNumberFormat="1" applyFont="1" applyFill="1" applyBorder="1" applyAlignment="1" applyProtection="1">
      <alignment horizontal="center" vertical="center"/>
      <protection locked="0"/>
    </xf>
    <xf numFmtId="0" fontId="3" fillId="7" borderId="50" xfId="0" applyFont="1" applyFill="1" applyBorder="1" applyAlignment="1" applyProtection="1">
      <alignment horizontal="center" vertical="center"/>
    </xf>
    <xf numFmtId="0" fontId="3" fillId="7" borderId="51" xfId="0" applyFont="1" applyFill="1" applyBorder="1" applyAlignment="1" applyProtection="1">
      <alignment horizontal="center" vertical="center"/>
    </xf>
    <xf numFmtId="0" fontId="3" fillId="7" borderId="52" xfId="0" applyFont="1" applyFill="1" applyBorder="1" applyAlignment="1" applyProtection="1">
      <alignment horizontal="center" vertical="center"/>
    </xf>
    <xf numFmtId="0" fontId="3" fillId="7" borderId="15" xfId="0" applyFont="1" applyFill="1" applyBorder="1" applyAlignment="1" applyProtection="1">
      <alignment horizontal="center" vertical="center"/>
    </xf>
    <xf numFmtId="0" fontId="3" fillId="7" borderId="2" xfId="0" applyFont="1" applyFill="1" applyBorder="1" applyAlignment="1" applyProtection="1">
      <alignment horizontal="center" vertical="center"/>
    </xf>
    <xf numFmtId="0" fontId="3" fillId="7" borderId="16" xfId="0" applyFont="1" applyFill="1" applyBorder="1" applyAlignment="1" applyProtection="1">
      <alignment horizontal="center" vertical="center"/>
    </xf>
    <xf numFmtId="0" fontId="3" fillId="7" borderId="4" xfId="0" applyFont="1" applyFill="1" applyBorder="1" applyAlignment="1" applyProtection="1">
      <alignment horizontal="center" vertical="center"/>
    </xf>
    <xf numFmtId="0" fontId="3" fillId="7" borderId="13" xfId="0" applyFont="1" applyFill="1" applyBorder="1" applyAlignment="1" applyProtection="1">
      <alignment horizontal="center" vertical="center"/>
    </xf>
    <xf numFmtId="0" fontId="3" fillId="7" borderId="14" xfId="0" applyFont="1" applyFill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/>
      <protection locked="0"/>
    </xf>
    <xf numFmtId="0" fontId="4" fillId="5" borderId="47" xfId="0" applyFont="1" applyFill="1" applyBorder="1" applyAlignment="1" applyProtection="1">
      <alignment horizontal="center" vertical="center"/>
      <protection locked="0"/>
    </xf>
    <xf numFmtId="0" fontId="4" fillId="5" borderId="48" xfId="0" applyFont="1" applyFill="1" applyBorder="1" applyAlignment="1" applyProtection="1">
      <alignment horizontal="center" vertical="center"/>
      <protection locked="0"/>
    </xf>
    <xf numFmtId="0" fontId="4" fillId="10" borderId="47" xfId="0" applyFont="1" applyFill="1" applyBorder="1" applyAlignment="1" applyProtection="1">
      <alignment horizontal="center"/>
      <protection locked="0"/>
    </xf>
    <xf numFmtId="0" fontId="4" fillId="10" borderId="49" xfId="0" applyFont="1" applyFill="1" applyBorder="1" applyAlignment="1" applyProtection="1">
      <alignment horizontal="center"/>
      <protection locked="0"/>
    </xf>
    <xf numFmtId="0" fontId="4" fillId="10" borderId="48" xfId="0" applyFont="1" applyFill="1" applyBorder="1" applyAlignment="1" applyProtection="1">
      <alignment horizontal="center"/>
      <protection locked="0"/>
    </xf>
    <xf numFmtId="0" fontId="4" fillId="8" borderId="47" xfId="0" applyFont="1" applyFill="1" applyBorder="1" applyAlignment="1" applyProtection="1">
      <alignment horizontal="center"/>
      <protection locked="0"/>
    </xf>
    <xf numFmtId="0" fontId="4" fillId="8" borderId="49" xfId="0" applyFont="1" applyFill="1" applyBorder="1" applyAlignment="1" applyProtection="1">
      <alignment horizontal="center"/>
      <protection locked="0"/>
    </xf>
    <xf numFmtId="0" fontId="4" fillId="8" borderId="48" xfId="0" applyFont="1" applyFill="1" applyBorder="1" applyAlignment="1" applyProtection="1">
      <alignment horizontal="center"/>
      <protection locked="0"/>
    </xf>
    <xf numFmtId="0" fontId="4" fillId="2" borderId="49" xfId="0" applyFont="1" applyFill="1" applyBorder="1" applyAlignment="1" applyProtection="1">
      <alignment horizontal="center"/>
      <protection locked="0"/>
    </xf>
    <xf numFmtId="0" fontId="4" fillId="2" borderId="48" xfId="0" applyFont="1" applyFill="1" applyBorder="1" applyAlignment="1" applyProtection="1">
      <alignment horizontal="center"/>
      <protection locked="0"/>
    </xf>
    <xf numFmtId="0" fontId="4" fillId="12" borderId="47" xfId="0" applyFont="1" applyFill="1" applyBorder="1" applyAlignment="1" applyProtection="1">
      <alignment horizontal="center"/>
      <protection locked="0"/>
    </xf>
    <xf numFmtId="0" fontId="4" fillId="12" borderId="49" xfId="0" applyFont="1" applyFill="1" applyBorder="1" applyAlignment="1" applyProtection="1">
      <alignment horizontal="center"/>
      <protection locked="0"/>
    </xf>
    <xf numFmtId="0" fontId="4" fillId="12" borderId="48" xfId="0" applyFont="1" applyFill="1" applyBorder="1" applyAlignment="1" applyProtection="1">
      <alignment horizontal="center"/>
      <protection locked="0"/>
    </xf>
    <xf numFmtId="0" fontId="4" fillId="5" borderId="47" xfId="0" applyFont="1" applyFill="1" applyBorder="1" applyAlignment="1" applyProtection="1">
      <alignment horizontal="center"/>
      <protection locked="0"/>
    </xf>
    <xf numFmtId="0" fontId="4" fillId="5" borderId="49" xfId="0" applyFont="1" applyFill="1" applyBorder="1" applyAlignment="1" applyProtection="1">
      <alignment horizontal="center"/>
      <protection locked="0"/>
    </xf>
    <xf numFmtId="0" fontId="4" fillId="5" borderId="48" xfId="0" applyFont="1" applyFill="1" applyBorder="1" applyAlignment="1" applyProtection="1">
      <alignment horizontal="center"/>
      <protection locked="0"/>
    </xf>
    <xf numFmtId="0" fontId="12" fillId="0" borderId="5" xfId="0" applyFont="1" applyBorder="1" applyAlignment="1" applyProtection="1">
      <alignment horizontal="center"/>
    </xf>
    <xf numFmtId="0" fontId="12" fillId="0" borderId="6" xfId="0" applyFont="1" applyBorder="1" applyAlignment="1" applyProtection="1">
      <alignment horizontal="center"/>
    </xf>
    <xf numFmtId="0" fontId="12" fillId="0" borderId="7" xfId="0" applyFont="1" applyBorder="1" applyAlignment="1" applyProtection="1">
      <alignment horizontal="center"/>
    </xf>
    <xf numFmtId="0" fontId="13" fillId="0" borderId="5" xfId="0" applyFont="1" applyBorder="1" applyAlignment="1" applyProtection="1">
      <alignment horizontal="center"/>
    </xf>
    <xf numFmtId="0" fontId="13" fillId="0" borderId="6" xfId="0" applyFont="1" applyBorder="1" applyAlignment="1" applyProtection="1">
      <alignment horizontal="center"/>
    </xf>
    <xf numFmtId="0" fontId="13" fillId="0" borderId="7" xfId="0" applyFont="1" applyBorder="1" applyAlignment="1" applyProtection="1">
      <alignment horizontal="center"/>
    </xf>
    <xf numFmtId="0" fontId="4" fillId="11" borderId="23" xfId="0" applyFont="1" applyFill="1" applyBorder="1" applyAlignment="1" applyProtection="1">
      <alignment horizontal="center"/>
      <protection locked="0"/>
    </xf>
    <xf numFmtId="0" fontId="4" fillId="11" borderId="24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5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4" fillId="10" borderId="23" xfId="0" applyFont="1" applyFill="1" applyBorder="1" applyAlignment="1" applyProtection="1">
      <alignment horizontal="center"/>
      <protection locked="0"/>
    </xf>
    <xf numFmtId="0" fontId="4" fillId="10" borderId="25" xfId="0" applyFont="1" applyFill="1" applyBorder="1" applyAlignment="1" applyProtection="1">
      <alignment horizontal="center"/>
      <protection locked="0"/>
    </xf>
    <xf numFmtId="0" fontId="4" fillId="8" borderId="23" xfId="0" applyFont="1" applyFill="1" applyBorder="1" applyAlignment="1" applyProtection="1">
      <alignment horizontal="center"/>
      <protection locked="0"/>
    </xf>
    <xf numFmtId="0" fontId="4" fillId="8" borderId="25" xfId="0" applyFont="1" applyFill="1" applyBorder="1" applyAlignment="1" applyProtection="1">
      <alignment horizontal="center"/>
      <protection locked="0"/>
    </xf>
    <xf numFmtId="0" fontId="4" fillId="8" borderId="24" xfId="0" applyFont="1" applyFill="1" applyBorder="1" applyAlignment="1" applyProtection="1">
      <alignment horizontal="center"/>
      <protection locked="0"/>
    </xf>
    <xf numFmtId="0" fontId="4" fillId="12" borderId="23" xfId="0" applyFont="1" applyFill="1" applyBorder="1" applyAlignment="1" applyProtection="1">
      <alignment horizontal="center"/>
      <protection locked="0"/>
    </xf>
    <xf numFmtId="0" fontId="4" fillId="12" borderId="24" xfId="0" applyFont="1" applyFill="1" applyBorder="1" applyAlignment="1" applyProtection="1">
      <alignment horizontal="center"/>
      <protection locked="0"/>
    </xf>
    <xf numFmtId="0" fontId="4" fillId="9" borderId="15" xfId="0" applyFont="1" applyFill="1" applyBorder="1" applyAlignment="1" applyProtection="1">
      <alignment horizontal="center"/>
      <protection locked="0"/>
    </xf>
    <xf numFmtId="0" fontId="4" fillId="9" borderId="2" xfId="0" applyFont="1" applyFill="1" applyBorder="1" applyAlignment="1" applyProtection="1">
      <alignment horizontal="center"/>
      <protection locked="0"/>
    </xf>
    <xf numFmtId="0" fontId="4" fillId="9" borderId="16" xfId="0" applyFont="1" applyFill="1" applyBorder="1" applyAlignment="1" applyProtection="1">
      <alignment horizontal="center"/>
      <protection locked="0"/>
    </xf>
    <xf numFmtId="0" fontId="4" fillId="10" borderId="1" xfId="0" applyFont="1" applyFill="1" applyBorder="1" applyAlignment="1" applyProtection="1">
      <alignment horizontal="center"/>
      <protection locked="0"/>
    </xf>
    <xf numFmtId="0" fontId="4" fillId="10" borderId="8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5" borderId="20" xfId="0" applyFont="1" applyFill="1" applyBorder="1" applyAlignment="1" applyProtection="1">
      <alignment horizontal="center"/>
      <protection locked="0"/>
    </xf>
    <xf numFmtId="0" fontId="4" fillId="5" borderId="16" xfId="0" applyFont="1" applyFill="1" applyBorder="1" applyAlignment="1" applyProtection="1">
      <alignment horizontal="center"/>
      <protection locked="0"/>
    </xf>
    <xf numFmtId="0" fontId="4" fillId="5" borderId="15" xfId="0" applyFont="1" applyFill="1" applyBorder="1" applyAlignment="1" applyProtection="1">
      <alignment horizontal="center"/>
      <protection locked="0"/>
    </xf>
    <xf numFmtId="0" fontId="4" fillId="5" borderId="2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6">
    <dxf>
      <fill>
        <patternFill>
          <bgColor theme="0" tint="-0.34998626667073579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rgb="FF99FF33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CCFF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</xdr:colOff>
          <xdr:row>0</xdr:row>
          <xdr:rowOff>38100</xdr:rowOff>
        </xdr:from>
        <xdr:to>
          <xdr:col>1</xdr:col>
          <xdr:colOff>998220</xdr:colOff>
          <xdr:row>0</xdr:row>
          <xdr:rowOff>464820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</xdr:colOff>
          <xdr:row>0</xdr:row>
          <xdr:rowOff>7620</xdr:rowOff>
        </xdr:from>
        <xdr:to>
          <xdr:col>2</xdr:col>
          <xdr:colOff>335280</xdr:colOff>
          <xdr:row>3</xdr:row>
          <xdr:rowOff>0</xdr:rowOff>
        </xdr:to>
        <xdr:sp macro="" textlink="">
          <xdr:nvSpPr>
            <xdr:cNvPr id="1032" name="Effacer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2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2.vml"/><Relationship Id="rId3" Type="http://schemas.openxmlformats.org/officeDocument/2006/relationships/printerSettings" Target="../printerSettings/printerSettings9.bin"/><Relationship Id="rId7" Type="http://schemas.openxmlformats.org/officeDocument/2006/relationships/drawing" Target="../drawings/drawing2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6" Type="http://schemas.openxmlformats.org/officeDocument/2006/relationships/printerSettings" Target="../printerSettings/printerSettings12.bin"/><Relationship Id="rId11" Type="http://schemas.openxmlformats.org/officeDocument/2006/relationships/comments" Target="../comments1.xml"/><Relationship Id="rId5" Type="http://schemas.openxmlformats.org/officeDocument/2006/relationships/printerSettings" Target="../printerSettings/printerSettings11.bin"/><Relationship Id="rId10" Type="http://schemas.openxmlformats.org/officeDocument/2006/relationships/image" Target="../media/image1.emf"/><Relationship Id="rId4" Type="http://schemas.openxmlformats.org/officeDocument/2006/relationships/printerSettings" Target="../printerSettings/printerSettings10.bin"/><Relationship Id="rId9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1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6.bin"/><Relationship Id="rId2" Type="http://schemas.openxmlformats.org/officeDocument/2006/relationships/printerSettings" Target="../printerSettings/printerSettings15.bin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</sheetPr>
  <dimension ref="A1:G66"/>
  <sheetViews>
    <sheetView zoomScale="75" zoomScaleNormal="75" workbookViewId="0">
      <selection activeCell="E35" sqref="E35"/>
    </sheetView>
  </sheetViews>
  <sheetFormatPr baseColWidth="10" defaultColWidth="11.44140625" defaultRowHeight="15.6" x14ac:dyDescent="0.25"/>
  <cols>
    <col min="1" max="1" width="12.33203125" style="111" bestFit="1" customWidth="1"/>
    <col min="2" max="2" width="124.6640625" style="13" bestFit="1" customWidth="1"/>
    <col min="3" max="3" width="12.44140625" style="13" bestFit="1" customWidth="1"/>
    <col min="4" max="4" width="11.6640625" style="175" customWidth="1"/>
    <col min="5" max="5" width="110.44140625" style="13" bestFit="1" customWidth="1"/>
    <col min="6" max="6" width="53.88671875" style="13" customWidth="1"/>
    <col min="7" max="16384" width="11.44140625" style="13"/>
  </cols>
  <sheetData>
    <row r="1" spans="1:7" s="6" customFormat="1" ht="36.75" customHeight="1" x14ac:dyDescent="0.25">
      <c r="A1" s="108"/>
      <c r="B1" s="5" t="s">
        <v>61</v>
      </c>
      <c r="D1" s="175"/>
    </row>
    <row r="2" spans="1:7" s="6" customFormat="1" ht="15" customHeight="1" x14ac:dyDescent="0.25">
      <c r="A2" s="108"/>
      <c r="C2" s="7"/>
      <c r="D2" s="176"/>
    </row>
    <row r="3" spans="1:7" s="6" customFormat="1" ht="15" customHeight="1" thickBot="1" x14ac:dyDescent="0.3">
      <c r="A3" s="108"/>
      <c r="C3" s="7"/>
      <c r="D3" s="176"/>
    </row>
    <row r="4" spans="1:7" s="6" customFormat="1" ht="16.2" thickBot="1" x14ac:dyDescent="0.3">
      <c r="A4" s="109" t="s">
        <v>23</v>
      </c>
      <c r="B4" s="1" t="s">
        <v>34</v>
      </c>
      <c r="C4" s="117" t="s">
        <v>58</v>
      </c>
      <c r="D4" s="176"/>
      <c r="E4" s="4" t="s">
        <v>33</v>
      </c>
    </row>
    <row r="5" spans="1:7" s="6" customFormat="1" x14ac:dyDescent="0.25">
      <c r="A5" s="110"/>
      <c r="B5" s="2"/>
      <c r="C5" s="157"/>
      <c r="D5" s="177"/>
    </row>
    <row r="6" spans="1:7" s="6" customFormat="1" x14ac:dyDescent="0.25">
      <c r="A6" s="110"/>
      <c r="B6" s="3" t="s">
        <v>24</v>
      </c>
      <c r="C6" s="8"/>
      <c r="D6" s="175"/>
    </row>
    <row r="7" spans="1:7" ht="15" customHeight="1" x14ac:dyDescent="0.25">
      <c r="A7" s="223" t="s">
        <v>62</v>
      </c>
      <c r="B7" s="224"/>
      <c r="C7" s="225"/>
      <c r="E7" s="183"/>
    </row>
    <row r="8" spans="1:7" ht="15" customHeight="1" x14ac:dyDescent="0.25">
      <c r="A8" s="14"/>
      <c r="B8" s="15"/>
      <c r="C8" s="113"/>
      <c r="D8" s="176"/>
      <c r="E8" s="183"/>
    </row>
    <row r="9" spans="1:7" ht="15" customHeight="1" x14ac:dyDescent="0.25">
      <c r="A9" s="14"/>
      <c r="B9" s="15"/>
      <c r="C9" s="113"/>
      <c r="D9" s="176"/>
      <c r="E9" s="183"/>
    </row>
    <row r="10" spans="1:7" s="155" customFormat="1" ht="15" customHeight="1" x14ac:dyDescent="0.3">
      <c r="A10" s="153"/>
      <c r="B10" s="156"/>
      <c r="C10" s="158"/>
      <c r="D10" s="176"/>
      <c r="E10" s="183"/>
      <c r="F10" s="154"/>
      <c r="G10" s="154"/>
    </row>
    <row r="11" spans="1:7" s="155" customFormat="1" ht="15" customHeight="1" x14ac:dyDescent="0.3">
      <c r="A11" s="153"/>
      <c r="B11" s="156"/>
      <c r="C11" s="158"/>
      <c r="D11" s="176"/>
      <c r="E11" s="183"/>
      <c r="F11" s="154"/>
      <c r="G11" s="154"/>
    </row>
    <row r="12" spans="1:7" s="155" customFormat="1" ht="15" customHeight="1" x14ac:dyDescent="0.3">
      <c r="A12" s="153"/>
      <c r="B12" s="156"/>
      <c r="C12" s="158"/>
      <c r="D12" s="176"/>
      <c r="E12" s="183"/>
      <c r="F12" s="154"/>
      <c r="G12" s="154"/>
    </row>
    <row r="13" spans="1:7" s="155" customFormat="1" ht="15" customHeight="1" x14ac:dyDescent="0.3">
      <c r="A13" s="153"/>
      <c r="B13" s="156"/>
      <c r="C13" s="158"/>
      <c r="D13" s="176"/>
      <c r="E13" s="183"/>
      <c r="F13" s="154"/>
      <c r="G13" s="154"/>
    </row>
    <row r="14" spans="1:7" s="155" customFormat="1" ht="15" customHeight="1" x14ac:dyDescent="0.3">
      <c r="A14" s="153"/>
      <c r="B14" s="156"/>
      <c r="C14" s="158"/>
      <c r="D14" s="176"/>
      <c r="E14" s="183"/>
      <c r="F14" s="154"/>
      <c r="G14" s="154"/>
    </row>
    <row r="15" spans="1:7" s="155" customFormat="1" ht="15" customHeight="1" x14ac:dyDescent="0.3">
      <c r="A15" s="153"/>
      <c r="B15" s="156"/>
      <c r="C15" s="158"/>
      <c r="D15" s="176"/>
      <c r="E15" s="183"/>
      <c r="F15" s="154"/>
      <c r="G15" s="154"/>
    </row>
    <row r="16" spans="1:7" ht="15" customHeight="1" x14ac:dyDescent="0.25">
      <c r="A16" s="14"/>
      <c r="B16" s="15"/>
      <c r="C16" s="113"/>
      <c r="D16" s="176"/>
      <c r="E16" s="183"/>
    </row>
    <row r="17" spans="1:7" ht="15" customHeight="1" x14ac:dyDescent="0.25">
      <c r="A17" s="223" t="s">
        <v>25</v>
      </c>
      <c r="B17" s="224"/>
      <c r="C17" s="225"/>
      <c r="E17" s="183"/>
    </row>
    <row r="18" spans="1:7" ht="15" customHeight="1" x14ac:dyDescent="0.25">
      <c r="A18" s="14" t="s">
        <v>57</v>
      </c>
      <c r="B18" s="15" t="s">
        <v>88</v>
      </c>
      <c r="C18" s="113" t="s">
        <v>89</v>
      </c>
      <c r="D18" s="176"/>
      <c r="E18" s="183" t="s">
        <v>110</v>
      </c>
    </row>
    <row r="19" spans="1:7" ht="15" customHeight="1" x14ac:dyDescent="0.25">
      <c r="A19" s="14" t="s">
        <v>60</v>
      </c>
      <c r="B19" s="15" t="s">
        <v>90</v>
      </c>
      <c r="C19" s="113" t="s">
        <v>91</v>
      </c>
      <c r="D19" s="176"/>
      <c r="E19" s="183" t="s">
        <v>111</v>
      </c>
    </row>
    <row r="20" spans="1:7" s="155" customFormat="1" ht="15" customHeight="1" x14ac:dyDescent="0.3">
      <c r="A20" s="153" t="s">
        <v>92</v>
      </c>
      <c r="B20" s="156" t="s">
        <v>93</v>
      </c>
      <c r="C20" s="158" t="s">
        <v>94</v>
      </c>
      <c r="D20" s="176"/>
      <c r="E20" s="183" t="s">
        <v>110</v>
      </c>
      <c r="F20" s="154"/>
      <c r="G20" s="154"/>
    </row>
    <row r="21" spans="1:7" s="155" customFormat="1" ht="15" customHeight="1" x14ac:dyDescent="0.3">
      <c r="A21" s="153" t="s">
        <v>95</v>
      </c>
      <c r="B21" s="156" t="s">
        <v>96</v>
      </c>
      <c r="C21" s="158" t="s">
        <v>97</v>
      </c>
      <c r="D21" s="176"/>
      <c r="E21" s="183" t="s">
        <v>110</v>
      </c>
      <c r="F21" s="154"/>
      <c r="G21" s="154"/>
    </row>
    <row r="22" spans="1:7" s="155" customFormat="1" ht="15" customHeight="1" x14ac:dyDescent="0.3">
      <c r="A22" s="153" t="s">
        <v>98</v>
      </c>
      <c r="B22" s="156" t="s">
        <v>99</v>
      </c>
      <c r="C22" s="158" t="s">
        <v>100</v>
      </c>
      <c r="D22" s="176"/>
      <c r="E22" s="183" t="s">
        <v>111</v>
      </c>
      <c r="F22" s="154"/>
      <c r="G22" s="154"/>
    </row>
    <row r="23" spans="1:7" s="155" customFormat="1" ht="15" customHeight="1" x14ac:dyDescent="0.3">
      <c r="A23" s="153" t="s">
        <v>101</v>
      </c>
      <c r="B23" s="156" t="s">
        <v>102</v>
      </c>
      <c r="C23" s="158" t="s">
        <v>103</v>
      </c>
      <c r="D23" s="176"/>
      <c r="E23" s="183" t="s">
        <v>111</v>
      </c>
      <c r="F23" s="154"/>
      <c r="G23" s="154"/>
    </row>
    <row r="24" spans="1:7" s="155" customFormat="1" ht="15" customHeight="1" x14ac:dyDescent="0.3">
      <c r="A24" s="153" t="s">
        <v>104</v>
      </c>
      <c r="B24" s="156" t="s">
        <v>105</v>
      </c>
      <c r="C24" s="158" t="s">
        <v>106</v>
      </c>
      <c r="D24" s="176"/>
      <c r="E24" s="183" t="s">
        <v>111</v>
      </c>
      <c r="F24" s="154"/>
      <c r="G24" s="154"/>
    </row>
    <row r="25" spans="1:7" s="155" customFormat="1" ht="15" customHeight="1" x14ac:dyDescent="0.3">
      <c r="A25" s="153" t="s">
        <v>107</v>
      </c>
      <c r="B25" s="156" t="s">
        <v>108</v>
      </c>
      <c r="C25" s="158" t="s">
        <v>109</v>
      </c>
      <c r="D25" s="176"/>
      <c r="E25" s="183" t="s">
        <v>111</v>
      </c>
      <c r="F25" s="154"/>
      <c r="G25" s="154"/>
    </row>
    <row r="26" spans="1:7" ht="15" customHeight="1" x14ac:dyDescent="0.25">
      <c r="A26" s="14"/>
      <c r="B26" s="15"/>
      <c r="C26" s="113"/>
      <c r="D26" s="176"/>
      <c r="E26" s="183"/>
    </row>
    <row r="27" spans="1:7" ht="15" customHeight="1" x14ac:dyDescent="0.25">
      <c r="A27" s="223" t="s">
        <v>26</v>
      </c>
      <c r="B27" s="224"/>
      <c r="C27" s="225"/>
      <c r="E27" s="183"/>
    </row>
    <row r="28" spans="1:7" ht="15" customHeight="1" x14ac:dyDescent="0.25">
      <c r="A28" s="14" t="s">
        <v>112</v>
      </c>
      <c r="B28" s="15" t="s">
        <v>113</v>
      </c>
      <c r="C28" s="113" t="s">
        <v>114</v>
      </c>
      <c r="D28" s="176"/>
      <c r="E28" s="183" t="s">
        <v>111</v>
      </c>
    </row>
    <row r="29" spans="1:7" ht="15" customHeight="1" x14ac:dyDescent="0.25">
      <c r="A29" s="14" t="s">
        <v>115</v>
      </c>
      <c r="B29" s="15" t="s">
        <v>116</v>
      </c>
      <c r="C29" s="113" t="s">
        <v>117</v>
      </c>
      <c r="D29" s="176"/>
      <c r="E29" s="183" t="s">
        <v>111</v>
      </c>
    </row>
    <row r="30" spans="1:7" ht="15" customHeight="1" x14ac:dyDescent="0.25">
      <c r="A30" s="14"/>
      <c r="B30" s="15"/>
      <c r="C30" s="113"/>
      <c r="D30" s="176"/>
      <c r="E30" s="183"/>
    </row>
    <row r="31" spans="1:7" ht="15" customHeight="1" x14ac:dyDescent="0.25">
      <c r="A31" s="223" t="s">
        <v>27</v>
      </c>
      <c r="B31" s="224"/>
      <c r="C31" s="225"/>
      <c r="E31" s="183"/>
    </row>
    <row r="32" spans="1:7" ht="15" customHeight="1" x14ac:dyDescent="0.25">
      <c r="A32" s="14"/>
      <c r="B32" s="15"/>
      <c r="C32" s="113"/>
      <c r="D32" s="176"/>
      <c r="E32" s="183"/>
    </row>
    <row r="33" spans="1:5" ht="15" customHeight="1" x14ac:dyDescent="0.25">
      <c r="A33" s="14"/>
      <c r="B33" s="15"/>
      <c r="C33" s="113"/>
      <c r="D33" s="176"/>
      <c r="E33" s="183"/>
    </row>
    <row r="34" spans="1:5" ht="15" customHeight="1" x14ac:dyDescent="0.25">
      <c r="A34" s="14"/>
      <c r="B34" s="15"/>
      <c r="C34" s="113"/>
      <c r="D34" s="176"/>
      <c r="E34" s="183"/>
    </row>
    <row r="35" spans="1:5" ht="15" customHeight="1" x14ac:dyDescent="0.25">
      <c r="A35" s="16"/>
      <c r="B35" s="15"/>
      <c r="C35" s="16"/>
      <c r="D35" s="177"/>
      <c r="E35" s="183"/>
    </row>
    <row r="36" spans="1:5" ht="15" customHeight="1" x14ac:dyDescent="0.25">
      <c r="A36" s="229" t="s">
        <v>28</v>
      </c>
      <c r="B36" s="230"/>
      <c r="C36" s="231"/>
      <c r="E36" s="183"/>
    </row>
    <row r="37" spans="1:5" s="159" customFormat="1" ht="15" customHeight="1" x14ac:dyDescent="0.3">
      <c r="A37" s="160"/>
      <c r="B37" s="161"/>
      <c r="C37" s="179"/>
      <c r="D37" s="176"/>
      <c r="E37" s="183"/>
    </row>
    <row r="38" spans="1:5" s="159" customFormat="1" ht="15" customHeight="1" x14ac:dyDescent="0.3">
      <c r="A38" s="160"/>
      <c r="B38" s="161"/>
      <c r="C38" s="180"/>
      <c r="D38" s="176"/>
      <c r="E38" s="183"/>
    </row>
    <row r="39" spans="1:5" ht="15" customHeight="1" x14ac:dyDescent="0.25">
      <c r="A39" s="115"/>
      <c r="B39" s="114"/>
      <c r="C39" s="181"/>
      <c r="D39" s="176"/>
      <c r="E39" s="183"/>
    </row>
    <row r="40" spans="1:5" ht="15" customHeight="1" x14ac:dyDescent="0.25">
      <c r="A40" s="115"/>
      <c r="B40" s="114"/>
      <c r="C40" s="181"/>
      <c r="D40" s="176"/>
      <c r="E40" s="183"/>
    </row>
    <row r="41" spans="1:5" ht="15" customHeight="1" x14ac:dyDescent="0.25">
      <c r="A41" s="226" t="s">
        <v>29</v>
      </c>
      <c r="B41" s="227"/>
      <c r="C41" s="228"/>
      <c r="D41" s="176"/>
      <c r="E41" s="183"/>
    </row>
    <row r="42" spans="1:5" s="159" customFormat="1" ht="15" customHeight="1" x14ac:dyDescent="0.3">
      <c r="A42" s="162"/>
      <c r="B42" s="163"/>
      <c r="C42" s="164"/>
      <c r="D42" s="176"/>
      <c r="E42" s="183"/>
    </row>
    <row r="43" spans="1:5" s="159" customFormat="1" ht="15" customHeight="1" x14ac:dyDescent="0.3">
      <c r="A43" s="165"/>
      <c r="B43" s="166"/>
      <c r="C43" s="167"/>
      <c r="D43" s="176"/>
      <c r="E43" s="183"/>
    </row>
    <row r="44" spans="1:5" ht="15" customHeight="1" x14ac:dyDescent="0.25">
      <c r="A44" s="14"/>
      <c r="B44" s="15"/>
      <c r="C44" s="113"/>
      <c r="D44" s="177"/>
      <c r="E44" s="183"/>
    </row>
    <row r="45" spans="1:5" ht="15" customHeight="1" x14ac:dyDescent="0.25">
      <c r="A45" s="14"/>
      <c r="B45" s="15"/>
      <c r="C45" s="113"/>
      <c r="D45" s="177"/>
      <c r="E45" s="183"/>
    </row>
    <row r="46" spans="1:5" ht="15" customHeight="1" x14ac:dyDescent="0.25">
      <c r="A46" s="16"/>
      <c r="B46" s="15"/>
      <c r="C46" s="16"/>
      <c r="E46" s="183"/>
    </row>
    <row r="47" spans="1:5" ht="15" customHeight="1" x14ac:dyDescent="0.25">
      <c r="A47" s="226" t="s">
        <v>30</v>
      </c>
      <c r="B47" s="227"/>
      <c r="C47" s="228"/>
      <c r="D47" s="176"/>
      <c r="E47" s="183"/>
    </row>
    <row r="48" spans="1:5" s="159" customFormat="1" ht="15" customHeight="1" x14ac:dyDescent="0.3">
      <c r="A48" s="168" t="s">
        <v>59</v>
      </c>
      <c r="B48" s="169" t="s">
        <v>118</v>
      </c>
      <c r="C48" s="164" t="s">
        <v>119</v>
      </c>
      <c r="D48" s="176"/>
      <c r="E48" s="183" t="s">
        <v>111</v>
      </c>
    </row>
    <row r="49" spans="1:5" s="159" customFormat="1" ht="15" customHeight="1" x14ac:dyDescent="0.3">
      <c r="A49" s="170" t="s">
        <v>120</v>
      </c>
      <c r="B49" s="171" t="s">
        <v>121</v>
      </c>
      <c r="C49" s="167" t="s">
        <v>122</v>
      </c>
      <c r="D49" s="176"/>
      <c r="E49" s="183" t="s">
        <v>111</v>
      </c>
    </row>
    <row r="50" spans="1:5" s="159" customFormat="1" ht="15" customHeight="1" x14ac:dyDescent="0.3">
      <c r="A50" s="170" t="s">
        <v>123</v>
      </c>
      <c r="B50" s="171" t="s">
        <v>124</v>
      </c>
      <c r="C50" s="167" t="s">
        <v>125</v>
      </c>
      <c r="D50" s="176"/>
      <c r="E50" s="183" t="s">
        <v>111</v>
      </c>
    </row>
    <row r="51" spans="1:5" s="159" customFormat="1" ht="15" customHeight="1" x14ac:dyDescent="0.3">
      <c r="A51" s="170"/>
      <c r="B51" s="171"/>
      <c r="C51" s="167"/>
      <c r="D51" s="176"/>
      <c r="E51" s="183"/>
    </row>
    <row r="52" spans="1:5" ht="15" customHeight="1" x14ac:dyDescent="0.25">
      <c r="A52" s="14"/>
      <c r="B52" s="17"/>
      <c r="C52" s="113"/>
      <c r="D52" s="176"/>
      <c r="E52" s="183"/>
    </row>
    <row r="53" spans="1:5" ht="15" customHeight="1" x14ac:dyDescent="0.25">
      <c r="A53" s="14"/>
      <c r="B53" s="17"/>
      <c r="C53" s="113"/>
      <c r="D53" s="176"/>
      <c r="E53" s="183"/>
    </row>
    <row r="54" spans="1:5" ht="15" customHeight="1" x14ac:dyDescent="0.25">
      <c r="A54" s="16"/>
      <c r="B54" s="18"/>
      <c r="C54" s="16"/>
      <c r="D54" s="177"/>
      <c r="E54" s="183"/>
    </row>
    <row r="55" spans="1:5" ht="15" customHeight="1" x14ac:dyDescent="0.25">
      <c r="A55" s="223" t="s">
        <v>31</v>
      </c>
      <c r="B55" s="224"/>
      <c r="C55" s="225"/>
      <c r="E55" s="183"/>
    </row>
    <row r="56" spans="1:5" s="159" customFormat="1" ht="15" customHeight="1" x14ac:dyDescent="0.3">
      <c r="A56" s="172"/>
      <c r="B56" s="173"/>
      <c r="C56" s="182"/>
      <c r="D56" s="176"/>
      <c r="E56" s="183"/>
    </row>
    <row r="57" spans="1:5" s="159" customFormat="1" ht="15" customHeight="1" x14ac:dyDescent="0.3">
      <c r="A57" s="174"/>
      <c r="B57" s="161"/>
      <c r="C57" s="179"/>
      <c r="D57" s="176"/>
      <c r="E57" s="183"/>
    </row>
    <row r="58" spans="1:5" s="159" customFormat="1" ht="15" customHeight="1" x14ac:dyDescent="0.3">
      <c r="A58" s="174"/>
      <c r="B58" s="161"/>
      <c r="C58" s="179"/>
      <c r="D58" s="176"/>
      <c r="E58" s="183"/>
    </row>
    <row r="59" spans="1:5" s="159" customFormat="1" ht="15" customHeight="1" x14ac:dyDescent="0.3">
      <c r="A59" s="160"/>
      <c r="B59" s="161"/>
      <c r="C59" s="179"/>
      <c r="D59" s="176"/>
      <c r="E59" s="183"/>
    </row>
    <row r="60" spans="1:5" ht="15" customHeight="1" x14ac:dyDescent="0.25">
      <c r="A60" s="115"/>
      <c r="B60" s="114"/>
      <c r="C60" s="181"/>
      <c r="D60" s="176"/>
      <c r="E60" s="183"/>
    </row>
    <row r="61" spans="1:5" ht="15" customHeight="1" x14ac:dyDescent="0.25">
      <c r="A61" s="115"/>
      <c r="B61" s="114"/>
      <c r="C61" s="181"/>
      <c r="D61" s="176"/>
      <c r="E61" s="183"/>
    </row>
    <row r="62" spans="1:5" ht="15" customHeight="1" x14ac:dyDescent="0.25">
      <c r="A62" s="115"/>
      <c r="B62" s="114"/>
      <c r="C62" s="181"/>
      <c r="D62" s="176"/>
      <c r="E62" s="183"/>
    </row>
    <row r="63" spans="1:5" x14ac:dyDescent="0.25">
      <c r="A63" s="226" t="s">
        <v>32</v>
      </c>
      <c r="B63" s="227"/>
      <c r="C63" s="228"/>
      <c r="E63" s="183"/>
    </row>
    <row r="64" spans="1:5" s="159" customFormat="1" ht="15" customHeight="1" x14ac:dyDescent="0.3">
      <c r="A64" s="172"/>
      <c r="B64" s="173"/>
      <c r="C64" s="182"/>
      <c r="D64" s="176"/>
      <c r="E64" s="183"/>
    </row>
    <row r="65" spans="1:5" s="159" customFormat="1" ht="15" customHeight="1" x14ac:dyDescent="0.3">
      <c r="A65" s="174"/>
      <c r="B65" s="161"/>
      <c r="C65" s="179"/>
      <c r="D65" s="176"/>
      <c r="E65" s="183"/>
    </row>
    <row r="66" spans="1:5" s="159" customFormat="1" ht="15" customHeight="1" x14ac:dyDescent="0.3">
      <c r="A66" s="174"/>
      <c r="B66" s="178"/>
      <c r="C66" s="179"/>
      <c r="D66" s="176"/>
    </row>
  </sheetData>
  <customSheetViews>
    <customSheetView guid="{4A6486F0-F9CE-41B0-9BBF-5E8DBA5812C6}" scale="75">
      <selection activeCell="B59" sqref="B59"/>
      <pageMargins left="0.7" right="0.7" top="0.75" bottom="0.75" header="0.3" footer="0.3"/>
      <pageSetup paperSize="9" orientation="portrait" r:id="rId1"/>
    </customSheetView>
    <customSheetView guid="{4B40E2B1-51F4-4D22-9F9F-075700F5EE53}" scale="75">
      <selection activeCell="A56" sqref="A56"/>
      <pageMargins left="0.7" right="0.7" top="0.75" bottom="0.75" header="0.3" footer="0.3"/>
      <pageSetup paperSize="9" orientation="portrait" r:id="rId2"/>
    </customSheetView>
  </customSheetViews>
  <mergeCells count="9">
    <mergeCell ref="A7:C7"/>
    <mergeCell ref="A55:C55"/>
    <mergeCell ref="A63:C63"/>
    <mergeCell ref="A17:C17"/>
    <mergeCell ref="A27:C27"/>
    <mergeCell ref="A31:C31"/>
    <mergeCell ref="A36:C36"/>
    <mergeCell ref="A41:C41"/>
    <mergeCell ref="A47:C47"/>
  </mergeCell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6" name="Button 1">
              <controlPr defaultSize="0" print="0" autoFill="0" autoPict="0" macro="[0]!Copier">
                <anchor moveWithCells="1" sizeWithCells="1">
                  <from>
                    <xdr:col>0</xdr:col>
                    <xdr:colOff>22860</xdr:colOff>
                    <xdr:row>0</xdr:row>
                    <xdr:rowOff>38100</xdr:rowOff>
                  </from>
                  <to>
                    <xdr:col>1</xdr:col>
                    <xdr:colOff>998220</xdr:colOff>
                    <xdr:row>0</xdr:row>
                    <xdr:rowOff>464820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2:F12"/>
  <sheetViews>
    <sheetView workbookViewId="0">
      <selection activeCell="C19" sqref="C19"/>
    </sheetView>
  </sheetViews>
  <sheetFormatPr baseColWidth="10" defaultColWidth="11.5546875" defaultRowHeight="15" x14ac:dyDescent="0.25"/>
  <cols>
    <col min="1" max="1" width="15.6640625" style="51" bestFit="1" customWidth="1"/>
    <col min="2" max="2" width="11.5546875" style="51"/>
    <col min="3" max="3" width="17.33203125" style="51" bestFit="1" customWidth="1"/>
    <col min="4" max="4" width="15.6640625" style="51" bestFit="1" customWidth="1"/>
    <col min="5" max="5" width="11.6640625" style="51" bestFit="1" customWidth="1"/>
    <col min="6" max="6" width="15.33203125" style="51" bestFit="1" customWidth="1"/>
    <col min="7" max="16384" width="11.5546875" style="51"/>
  </cols>
  <sheetData>
    <row r="2" spans="1:6" x14ac:dyDescent="0.25">
      <c r="C2" s="232" t="s">
        <v>22</v>
      </c>
      <c r="D2" s="232"/>
      <c r="E2" s="232"/>
      <c r="F2" s="232"/>
    </row>
    <row r="3" spans="1:6" x14ac:dyDescent="0.25">
      <c r="C3" s="232"/>
      <c r="D3" s="232"/>
      <c r="E3" s="232"/>
      <c r="F3" s="232"/>
    </row>
    <row r="4" spans="1:6" x14ac:dyDescent="0.25">
      <c r="A4" s="51" t="s">
        <v>15</v>
      </c>
      <c r="B4" s="52">
        <f>SUM('Suivi PR_CAB'!D21)</f>
        <v>13</v>
      </c>
    </row>
    <row r="6" spans="1:6" x14ac:dyDescent="0.25">
      <c r="C6" s="19"/>
      <c r="D6" s="20" t="s">
        <v>15</v>
      </c>
      <c r="E6" s="20" t="s">
        <v>19</v>
      </c>
      <c r="F6" s="21" t="s">
        <v>14</v>
      </c>
    </row>
    <row r="7" spans="1:6" x14ac:dyDescent="0.25">
      <c r="C7" s="21" t="s">
        <v>13</v>
      </c>
      <c r="D7" s="20">
        <f>SUM('Suivi PR_CAB'!G21)</f>
        <v>3</v>
      </c>
      <c r="E7" s="22">
        <f>SUM('Suivi PR_CAB'!G21/'Suivi PR_CAB'!D21)</f>
        <v>0.23076923076923078</v>
      </c>
      <c r="F7" s="23"/>
    </row>
    <row r="8" spans="1:6" x14ac:dyDescent="0.25">
      <c r="C8" s="21" t="s">
        <v>7</v>
      </c>
      <c r="D8" s="20">
        <f>SUM('Suivi PR_CAB'!I28)</f>
        <v>0</v>
      </c>
      <c r="E8" s="22">
        <f>SUM('Suivi PR_CAB'!I28/'Suivi PR_CAB'!D21)</f>
        <v>0</v>
      </c>
      <c r="F8" s="22">
        <f>SUM('Suivi PR_CAB'!V21/'Suivi PR_CAB'!D21)</f>
        <v>0</v>
      </c>
    </row>
    <row r="9" spans="1:6" x14ac:dyDescent="0.25">
      <c r="C9" s="21" t="s">
        <v>8</v>
      </c>
      <c r="D9" s="20">
        <f>SUM('Suivi PR_CAB'!O28)</f>
        <v>0</v>
      </c>
      <c r="E9" s="22">
        <f>SUM('Suivi PR_CAB'!O28/'Suivi PR_CAB'!D21)</f>
        <v>0</v>
      </c>
      <c r="F9" s="22">
        <f>SUM('Suivi PR_CAB'!Q21/'Suivi PR_CAB'!D21)</f>
        <v>0</v>
      </c>
    </row>
    <row r="10" spans="1:6" x14ac:dyDescent="0.25">
      <c r="C10" s="21" t="s">
        <v>36</v>
      </c>
      <c r="D10" s="20">
        <f>SUM('Suivi Component'!H364)</f>
        <v>0</v>
      </c>
      <c r="E10" s="22">
        <f>SUM('Suivi Component'!H364/'Suivi Component'!B357)</f>
        <v>0</v>
      </c>
      <c r="F10" s="22">
        <f>SUM('Suivi Component'!N357/'Suivi Component'!B357)</f>
        <v>0</v>
      </c>
    </row>
    <row r="11" spans="1:6" x14ac:dyDescent="0.25">
      <c r="C11" s="21" t="s">
        <v>49</v>
      </c>
      <c r="D11" s="20"/>
      <c r="E11" s="22"/>
      <c r="F11" s="23"/>
    </row>
    <row r="12" spans="1:6" x14ac:dyDescent="0.25">
      <c r="C12" s="21" t="s">
        <v>50</v>
      </c>
      <c r="D12" s="20">
        <f>SUM('Suivi Implantation'!A168)</f>
        <v>0</v>
      </c>
      <c r="E12" s="22" t="e">
        <f>SUM('Suivi Implantation'!F175/'Suivi Implantation'!A168)</f>
        <v>#DIV/0!</v>
      </c>
      <c r="F12" s="23"/>
    </row>
  </sheetData>
  <customSheetViews>
    <customSheetView guid="{4A6486F0-F9CE-41B0-9BBF-5E8DBA5812C6}">
      <selection activeCell="C19" sqref="C19"/>
      <pageMargins left="0.7" right="0.7" top="0.75" bottom="0.75" header="0.3" footer="0.3"/>
      <pageSetup paperSize="9" orientation="portrait" verticalDpi="0" r:id="rId1"/>
    </customSheetView>
    <customSheetView guid="{4B40E2B1-51F4-4D22-9F9F-075700F5EE53}">
      <selection activeCell="C19" sqref="C19"/>
      <pageMargins left="0.7" right="0.7" top="0.75" bottom="0.75" header="0.3" footer="0.3"/>
      <pageSetup paperSize="9" orientation="portrait" verticalDpi="0" r:id="rId2"/>
    </customSheetView>
  </customSheetViews>
  <mergeCells count="1">
    <mergeCell ref="C2:F3"/>
  </mergeCells>
  <pageMargins left="0.7" right="0.7" top="0.75" bottom="0.75" header="0.3" footer="0.3"/>
  <pageSetup paperSize="9" orientation="portrait" verticalDpi="0" r:id="rId3"/>
  <ignoredErrors>
    <ignoredError sqref="E7:F10 E12" evalError="1"/>
    <ignoredError sqref="D12 B4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2:V39"/>
  <sheetViews>
    <sheetView zoomScaleNormal="100" workbookViewId="0">
      <selection activeCell="C34" sqref="C34"/>
    </sheetView>
  </sheetViews>
  <sheetFormatPr baseColWidth="10" defaultColWidth="11.44140625" defaultRowHeight="15" x14ac:dyDescent="0.25"/>
  <cols>
    <col min="1" max="1" width="12.6640625" style="48" bestFit="1" customWidth="1"/>
    <col min="2" max="2" width="18.33203125" style="108" bestFit="1" customWidth="1"/>
    <col min="3" max="3" width="124.6640625" style="107" bestFit="1" customWidth="1"/>
    <col min="4" max="4" width="12.33203125" style="8" bestFit="1" customWidth="1"/>
    <col min="5" max="5" width="139.5546875" style="107" bestFit="1" customWidth="1"/>
    <col min="6" max="6" width="12.6640625" style="26" bestFit="1" customWidth="1"/>
    <col min="7" max="7" width="20.6640625" style="26" bestFit="1" customWidth="1"/>
    <col min="8" max="8" width="11.6640625" style="24" bestFit="1" customWidth="1"/>
    <col min="9" max="9" width="11.88671875" style="24" bestFit="1" customWidth="1"/>
    <col min="10" max="10" width="13" style="24" bestFit="1" customWidth="1"/>
    <col min="11" max="11" width="12.6640625" style="24" bestFit="1" customWidth="1"/>
    <col min="12" max="12" width="12.109375" style="24" bestFit="1" customWidth="1"/>
    <col min="13" max="13" width="13.33203125" style="24" bestFit="1" customWidth="1"/>
    <col min="14" max="14" width="12.6640625" style="24" bestFit="1" customWidth="1"/>
    <col min="15" max="15" width="11.88671875" style="143" bestFit="1" customWidth="1"/>
    <col min="16" max="16" width="12.109375" style="24" bestFit="1" customWidth="1"/>
    <col min="17" max="17" width="16.5546875" style="24" bestFit="1" customWidth="1"/>
    <col min="18" max="18" width="12.6640625" style="24" bestFit="1" customWidth="1"/>
    <col min="19" max="19" width="10.6640625" style="24" bestFit="1" customWidth="1"/>
    <col min="20" max="20" width="13.33203125" style="24" bestFit="1" customWidth="1"/>
    <col min="21" max="21" width="10" style="24" bestFit="1" customWidth="1"/>
    <col min="22" max="22" width="16.5546875" style="24" bestFit="1" customWidth="1"/>
    <col min="23" max="23" width="13" style="6" bestFit="1" customWidth="1"/>
    <col min="24" max="16384" width="11.44140625" style="6"/>
  </cols>
  <sheetData>
    <row r="2" spans="1:22" ht="15.6" thickBot="1" x14ac:dyDescent="0.3"/>
    <row r="3" spans="1:22" ht="16.2" customHeight="1" thickBot="1" x14ac:dyDescent="0.3">
      <c r="B3" s="112"/>
      <c r="F3" s="233" t="s">
        <v>77</v>
      </c>
      <c r="G3" s="234"/>
      <c r="H3" s="235" t="s">
        <v>127</v>
      </c>
      <c r="I3" s="236"/>
      <c r="J3" s="237"/>
      <c r="K3" s="238" t="s">
        <v>41</v>
      </c>
      <c r="L3" s="239"/>
      <c r="M3" s="240"/>
      <c r="N3" s="246" t="s">
        <v>78</v>
      </c>
      <c r="O3" s="247"/>
      <c r="P3" s="247"/>
      <c r="Q3" s="248"/>
      <c r="R3" s="243" t="s">
        <v>41</v>
      </c>
      <c r="S3" s="244"/>
      <c r="T3" s="245"/>
      <c r="U3" s="241" t="s">
        <v>79</v>
      </c>
      <c r="V3" s="242"/>
    </row>
    <row r="4" spans="1:22" s="8" customFormat="1" ht="15.6" thickBot="1" x14ac:dyDescent="0.35">
      <c r="A4" s="118" t="s">
        <v>0</v>
      </c>
      <c r="B4" s="116" t="s">
        <v>56</v>
      </c>
      <c r="C4" s="137" t="s">
        <v>1</v>
      </c>
      <c r="D4" s="117" t="s">
        <v>3</v>
      </c>
      <c r="E4" s="136" t="s">
        <v>2</v>
      </c>
      <c r="F4" s="144" t="s">
        <v>42</v>
      </c>
      <c r="G4" s="145" t="s">
        <v>54</v>
      </c>
      <c r="H4" s="144" t="s">
        <v>6</v>
      </c>
      <c r="I4" s="146" t="s">
        <v>18</v>
      </c>
      <c r="J4" s="145" t="s">
        <v>11</v>
      </c>
      <c r="K4" s="144" t="s">
        <v>42</v>
      </c>
      <c r="L4" s="146" t="s">
        <v>11</v>
      </c>
      <c r="M4" s="145" t="s">
        <v>55</v>
      </c>
      <c r="N4" s="144" t="s">
        <v>42</v>
      </c>
      <c r="O4" s="146" t="s">
        <v>18</v>
      </c>
      <c r="P4" s="146" t="s">
        <v>11</v>
      </c>
      <c r="Q4" s="145" t="s">
        <v>4</v>
      </c>
      <c r="R4" s="144" t="s">
        <v>42</v>
      </c>
      <c r="S4" s="146" t="s">
        <v>11</v>
      </c>
      <c r="T4" s="145" t="s">
        <v>55</v>
      </c>
      <c r="U4" s="147" t="s">
        <v>42</v>
      </c>
      <c r="V4" s="145" t="s">
        <v>4</v>
      </c>
    </row>
    <row r="5" spans="1:22" s="8" customFormat="1" x14ac:dyDescent="0.3">
      <c r="A5" s="129">
        <v>10</v>
      </c>
      <c r="B5" s="130" t="s">
        <v>57</v>
      </c>
      <c r="C5" s="138" t="s">
        <v>88</v>
      </c>
      <c r="D5" s="131" t="s">
        <v>89</v>
      </c>
      <c r="E5" s="211" t="s">
        <v>110</v>
      </c>
      <c r="F5" s="92"/>
      <c r="G5" s="220">
        <v>43556</v>
      </c>
      <c r="H5" s="92"/>
      <c r="I5" s="25"/>
      <c r="J5" s="142"/>
      <c r="K5" s="92"/>
      <c r="L5" s="25"/>
      <c r="M5" s="142"/>
      <c r="N5" s="92"/>
      <c r="O5" s="25"/>
      <c r="P5" s="25"/>
      <c r="Q5" s="142"/>
      <c r="R5" s="92"/>
      <c r="S5" s="25"/>
      <c r="T5" s="142"/>
      <c r="U5" s="25"/>
      <c r="V5" s="142"/>
    </row>
    <row r="6" spans="1:22" s="8" customFormat="1" x14ac:dyDescent="0.3">
      <c r="A6" s="129">
        <v>10</v>
      </c>
      <c r="B6" s="130" t="s">
        <v>60</v>
      </c>
      <c r="C6" s="138" t="s">
        <v>90</v>
      </c>
      <c r="D6" s="131" t="s">
        <v>91</v>
      </c>
      <c r="E6" s="211" t="s">
        <v>111</v>
      </c>
      <c r="F6" s="92"/>
      <c r="G6" s="220">
        <v>43556</v>
      </c>
      <c r="H6" s="92"/>
      <c r="I6" s="25"/>
      <c r="J6" s="220">
        <v>43557</v>
      </c>
      <c r="K6" s="92"/>
      <c r="L6" s="25"/>
      <c r="M6" s="142"/>
      <c r="N6" s="92"/>
      <c r="O6" s="25"/>
      <c r="P6" s="25"/>
      <c r="Q6" s="142"/>
      <c r="R6" s="92"/>
      <c r="S6" s="25"/>
      <c r="T6" s="142"/>
      <c r="U6" s="25"/>
      <c r="V6" s="142"/>
    </row>
    <row r="7" spans="1:22" s="8" customFormat="1" x14ac:dyDescent="0.3">
      <c r="A7" s="129">
        <v>10</v>
      </c>
      <c r="B7" s="130" t="s">
        <v>92</v>
      </c>
      <c r="C7" s="138" t="s">
        <v>93</v>
      </c>
      <c r="D7" s="131" t="s">
        <v>94</v>
      </c>
      <c r="E7" s="211" t="s">
        <v>110</v>
      </c>
      <c r="F7" s="92"/>
      <c r="G7" s="220">
        <v>43558</v>
      </c>
      <c r="H7" s="92"/>
      <c r="I7" s="25"/>
      <c r="J7" s="220">
        <v>43559</v>
      </c>
      <c r="K7" s="92"/>
      <c r="L7" s="25"/>
      <c r="M7" s="142"/>
      <c r="N7" s="92"/>
      <c r="O7" s="25"/>
      <c r="P7" s="25"/>
      <c r="Q7" s="142"/>
      <c r="R7" s="92"/>
      <c r="S7" s="25"/>
      <c r="T7" s="142"/>
      <c r="U7" s="25"/>
      <c r="V7" s="220">
        <v>43556</v>
      </c>
    </row>
    <row r="8" spans="1:22" s="8" customFormat="1" x14ac:dyDescent="0.3">
      <c r="A8" s="129">
        <v>10</v>
      </c>
      <c r="B8" s="130" t="s">
        <v>95</v>
      </c>
      <c r="C8" s="138" t="s">
        <v>96</v>
      </c>
      <c r="D8" s="131" t="s">
        <v>97</v>
      </c>
      <c r="E8" s="211" t="s">
        <v>110</v>
      </c>
      <c r="F8" s="92"/>
      <c r="G8" s="142"/>
      <c r="H8" s="92"/>
      <c r="I8" s="25"/>
      <c r="J8" s="142"/>
      <c r="K8" s="92"/>
      <c r="L8" s="25"/>
      <c r="M8" s="142"/>
      <c r="N8" s="92"/>
      <c r="O8" s="25"/>
      <c r="P8" s="25"/>
      <c r="Q8" s="142"/>
      <c r="R8" s="92"/>
      <c r="S8" s="25"/>
      <c r="T8" s="142"/>
      <c r="U8" s="25"/>
      <c r="V8" s="220">
        <v>43559</v>
      </c>
    </row>
    <row r="9" spans="1:22" s="8" customFormat="1" x14ac:dyDescent="0.3">
      <c r="A9" s="129">
        <v>10</v>
      </c>
      <c r="B9" s="130" t="s">
        <v>98</v>
      </c>
      <c r="C9" s="138" t="s">
        <v>99</v>
      </c>
      <c r="D9" s="131" t="s">
        <v>100</v>
      </c>
      <c r="E9" s="211" t="s">
        <v>111</v>
      </c>
      <c r="F9" s="92"/>
      <c r="G9" s="142"/>
      <c r="H9" s="92"/>
      <c r="I9" s="25"/>
      <c r="J9" s="142"/>
      <c r="K9" s="92"/>
      <c r="L9" s="25"/>
      <c r="M9" s="142"/>
      <c r="N9" s="92"/>
      <c r="O9" s="25"/>
      <c r="P9" s="222">
        <v>43557</v>
      </c>
      <c r="Q9" s="142"/>
      <c r="R9" s="92"/>
      <c r="S9" s="25"/>
      <c r="T9" s="142"/>
      <c r="U9" s="25"/>
      <c r="V9" s="220">
        <v>43559</v>
      </c>
    </row>
    <row r="10" spans="1:22" s="8" customFormat="1" x14ac:dyDescent="0.3">
      <c r="A10" s="129">
        <v>10</v>
      </c>
      <c r="B10" s="130" t="s">
        <v>101</v>
      </c>
      <c r="C10" s="138" t="s">
        <v>102</v>
      </c>
      <c r="D10" s="131" t="s">
        <v>103</v>
      </c>
      <c r="E10" s="211" t="s">
        <v>111</v>
      </c>
      <c r="F10" s="92"/>
      <c r="G10" s="142"/>
      <c r="H10" s="92"/>
      <c r="I10" s="25"/>
      <c r="J10" s="142"/>
      <c r="K10" s="92"/>
      <c r="L10" s="25"/>
      <c r="M10" s="142"/>
      <c r="N10" s="92"/>
      <c r="O10" s="25"/>
      <c r="P10" s="25"/>
      <c r="Q10" s="142"/>
      <c r="R10" s="92"/>
      <c r="S10" s="25"/>
      <c r="T10" s="142"/>
      <c r="U10" s="25"/>
      <c r="V10" s="142"/>
    </row>
    <row r="11" spans="1:22" s="8" customFormat="1" x14ac:dyDescent="0.3">
      <c r="A11" s="129">
        <v>10</v>
      </c>
      <c r="B11" s="130" t="s">
        <v>104</v>
      </c>
      <c r="C11" s="138" t="s">
        <v>105</v>
      </c>
      <c r="D11" s="131" t="s">
        <v>106</v>
      </c>
      <c r="E11" s="211" t="s">
        <v>111</v>
      </c>
      <c r="F11" s="92"/>
      <c r="G11" s="142"/>
      <c r="H11" s="92"/>
      <c r="I11" s="25"/>
      <c r="J11" s="142"/>
      <c r="K11" s="92"/>
      <c r="L11" s="25"/>
      <c r="M11" s="142"/>
      <c r="N11" s="92"/>
      <c r="O11" s="25"/>
      <c r="P11" s="25"/>
      <c r="Q11" s="142"/>
      <c r="R11" s="92"/>
      <c r="S11" s="25"/>
      <c r="T11" s="142"/>
      <c r="U11" s="25"/>
      <c r="V11" s="142"/>
    </row>
    <row r="12" spans="1:22" s="8" customFormat="1" x14ac:dyDescent="0.3">
      <c r="A12" s="129">
        <v>10</v>
      </c>
      <c r="B12" s="130" t="s">
        <v>107</v>
      </c>
      <c r="C12" s="138" t="s">
        <v>108</v>
      </c>
      <c r="D12" s="131" t="s">
        <v>109</v>
      </c>
      <c r="E12" s="211" t="s">
        <v>111</v>
      </c>
      <c r="F12" s="92"/>
      <c r="G12" s="142"/>
      <c r="H12" s="92"/>
      <c r="I12" s="25"/>
      <c r="J12" s="142"/>
      <c r="K12" s="92"/>
      <c r="L12" s="222">
        <v>43565</v>
      </c>
      <c r="M12" s="142"/>
      <c r="N12" s="92"/>
      <c r="O12" s="25"/>
      <c r="P12" s="25"/>
      <c r="Q12" s="142"/>
      <c r="R12" s="92"/>
      <c r="S12" s="25"/>
      <c r="T12" s="142"/>
      <c r="U12" s="25"/>
      <c r="V12" s="142"/>
    </row>
    <row r="13" spans="1:22" s="8" customFormat="1" x14ac:dyDescent="0.3">
      <c r="A13" s="129">
        <v>20</v>
      </c>
      <c r="B13" s="130" t="s">
        <v>112</v>
      </c>
      <c r="C13" s="138" t="s">
        <v>113</v>
      </c>
      <c r="D13" s="131" t="s">
        <v>114</v>
      </c>
      <c r="E13" s="211" t="s">
        <v>111</v>
      </c>
      <c r="F13" s="92"/>
      <c r="G13" s="142"/>
      <c r="H13" s="92"/>
      <c r="I13" s="25"/>
      <c r="J13" s="142"/>
      <c r="K13" s="92"/>
      <c r="L13" s="222">
        <v>43556</v>
      </c>
      <c r="M13" s="142"/>
      <c r="N13" s="92"/>
      <c r="O13" s="25"/>
      <c r="P13" s="25"/>
      <c r="Q13" s="142"/>
      <c r="R13" s="92"/>
      <c r="S13" s="25"/>
      <c r="T13" s="142"/>
      <c r="U13" s="25"/>
      <c r="V13" s="142"/>
    </row>
    <row r="14" spans="1:22" s="8" customFormat="1" x14ac:dyDescent="0.3">
      <c r="A14" s="129">
        <v>21</v>
      </c>
      <c r="B14" s="130" t="s">
        <v>115</v>
      </c>
      <c r="C14" s="138" t="s">
        <v>116</v>
      </c>
      <c r="D14" s="131" t="s">
        <v>117</v>
      </c>
      <c r="E14" s="211" t="s">
        <v>111</v>
      </c>
      <c r="F14" s="92"/>
      <c r="G14" s="142"/>
      <c r="H14" s="92"/>
      <c r="I14" s="25"/>
      <c r="J14" s="142"/>
      <c r="K14" s="92"/>
      <c r="L14" s="25"/>
      <c r="M14" s="142"/>
      <c r="N14" s="92"/>
      <c r="O14" s="25"/>
      <c r="P14" s="25"/>
      <c r="Q14" s="142"/>
      <c r="R14" s="92"/>
      <c r="S14" s="25"/>
      <c r="T14" s="142"/>
      <c r="U14" s="25"/>
      <c r="V14" s="142"/>
    </row>
    <row r="15" spans="1:22" s="8" customFormat="1" x14ac:dyDescent="0.3">
      <c r="A15" s="129">
        <v>60</v>
      </c>
      <c r="B15" s="130" t="s">
        <v>59</v>
      </c>
      <c r="C15" s="138" t="s">
        <v>118</v>
      </c>
      <c r="D15" s="131" t="s">
        <v>119</v>
      </c>
      <c r="E15" s="211" t="s">
        <v>111</v>
      </c>
      <c r="F15" s="92"/>
      <c r="G15" s="142"/>
      <c r="H15" s="92"/>
      <c r="I15" s="25"/>
      <c r="J15" s="142"/>
      <c r="K15" s="92"/>
      <c r="L15" s="25"/>
      <c r="M15" s="142"/>
      <c r="N15" s="92"/>
      <c r="O15" s="25"/>
      <c r="P15" s="25"/>
      <c r="Q15" s="142"/>
      <c r="R15" s="92"/>
      <c r="S15" s="25"/>
      <c r="T15" s="142"/>
      <c r="U15" s="25"/>
      <c r="V15" s="142"/>
    </row>
    <row r="16" spans="1:22" s="8" customFormat="1" x14ac:dyDescent="0.3">
      <c r="A16" s="129">
        <v>60</v>
      </c>
      <c r="B16" s="130" t="s">
        <v>120</v>
      </c>
      <c r="C16" s="138" t="s">
        <v>121</v>
      </c>
      <c r="D16" s="131" t="s">
        <v>122</v>
      </c>
      <c r="E16" s="211" t="s">
        <v>111</v>
      </c>
      <c r="F16" s="92"/>
      <c r="G16" s="142"/>
      <c r="H16" s="92"/>
      <c r="I16" s="25"/>
      <c r="J16" s="142"/>
      <c r="K16" s="92"/>
      <c r="L16" s="25"/>
      <c r="M16" s="142"/>
      <c r="N16" s="92"/>
      <c r="O16" s="25"/>
      <c r="P16" s="25"/>
      <c r="Q16" s="142"/>
      <c r="R16" s="92"/>
      <c r="S16" s="25"/>
      <c r="T16" s="142"/>
      <c r="U16" s="25"/>
      <c r="V16" s="142"/>
    </row>
    <row r="17" spans="1:22" s="8" customFormat="1" x14ac:dyDescent="0.3">
      <c r="A17" s="129">
        <v>60</v>
      </c>
      <c r="B17" s="130" t="s">
        <v>123</v>
      </c>
      <c r="C17" s="138" t="s">
        <v>124</v>
      </c>
      <c r="D17" s="131" t="s">
        <v>125</v>
      </c>
      <c r="E17" s="211" t="s">
        <v>111</v>
      </c>
      <c r="F17" s="92"/>
      <c r="G17" s="142"/>
      <c r="H17" s="92"/>
      <c r="I17" s="25"/>
      <c r="J17" s="142"/>
      <c r="K17" s="92"/>
      <c r="L17" s="25"/>
      <c r="M17" s="142"/>
      <c r="N17" s="92"/>
      <c r="O17" s="25"/>
      <c r="P17" s="25"/>
      <c r="Q17" s="142"/>
      <c r="R17" s="92"/>
      <c r="S17" s="25"/>
      <c r="T17" s="142"/>
      <c r="U17" s="25"/>
      <c r="V17" s="142"/>
    </row>
    <row r="18" spans="1:22" s="9" customFormat="1" x14ac:dyDescent="0.3">
      <c r="A18" s="129"/>
      <c r="B18" s="130"/>
      <c r="C18" s="138"/>
      <c r="D18" s="131"/>
      <c r="E18" s="140"/>
      <c r="F18" s="92"/>
      <c r="G18" s="142"/>
      <c r="H18" s="92"/>
      <c r="I18" s="25"/>
      <c r="J18" s="142"/>
      <c r="K18" s="92"/>
      <c r="L18" s="25"/>
      <c r="M18" s="142"/>
      <c r="N18" s="92"/>
      <c r="O18" s="25"/>
      <c r="P18" s="25"/>
      <c r="Q18" s="142"/>
      <c r="R18" s="92"/>
      <c r="S18" s="25"/>
      <c r="T18" s="142"/>
      <c r="U18" s="25"/>
      <c r="V18" s="142"/>
    </row>
    <row r="19" spans="1:22" s="7" customFormat="1" ht="15" customHeight="1" thickBot="1" x14ac:dyDescent="0.3">
      <c r="A19" s="132"/>
      <c r="B19" s="133"/>
      <c r="C19" s="134"/>
      <c r="D19" s="135"/>
      <c r="E19" s="141"/>
      <c r="F19" s="119"/>
      <c r="G19" s="120"/>
      <c r="H19" s="121"/>
      <c r="I19" s="122"/>
      <c r="J19" s="123"/>
      <c r="K19" s="128"/>
      <c r="L19" s="125"/>
      <c r="M19" s="123"/>
      <c r="N19" s="126"/>
      <c r="O19" s="127"/>
      <c r="P19" s="127"/>
      <c r="Q19" s="120"/>
      <c r="R19" s="128"/>
      <c r="S19" s="125"/>
      <c r="T19" s="123"/>
      <c r="U19" s="124"/>
      <c r="V19" s="123"/>
    </row>
    <row r="20" spans="1:22" x14ac:dyDescent="0.25">
      <c r="C20" s="139"/>
      <c r="D20" s="106"/>
      <c r="E20" s="139"/>
      <c r="F20" s="9"/>
      <c r="G20" s="9"/>
      <c r="H20" s="148"/>
      <c r="I20" s="148"/>
      <c r="J20" s="148"/>
      <c r="K20" s="148"/>
      <c r="L20" s="148"/>
      <c r="M20" s="148"/>
      <c r="N20" s="148"/>
      <c r="O20" s="149"/>
      <c r="P20" s="148"/>
      <c r="Q20" s="148"/>
      <c r="R20" s="148"/>
      <c r="S20" s="148"/>
      <c r="T20" s="148"/>
      <c r="U20" s="148"/>
      <c r="V20" s="148"/>
    </row>
    <row r="21" spans="1:22" x14ac:dyDescent="0.25">
      <c r="D21" s="46">
        <f>COUNTA(D$4:D19)-1</f>
        <v>13</v>
      </c>
      <c r="F21" s="8"/>
      <c r="G21" s="46">
        <f>COUNTA(G$4:G19)-1</f>
        <v>3</v>
      </c>
      <c r="H21" s="48"/>
      <c r="I21" s="48">
        <f>COUNTA(I$4:I19)-1</f>
        <v>0</v>
      </c>
      <c r="J21" s="48"/>
      <c r="K21" s="48"/>
      <c r="L21" s="48"/>
      <c r="M21" s="48"/>
      <c r="N21" s="48"/>
      <c r="O21" s="48"/>
      <c r="P21" s="48"/>
      <c r="Q21" s="47">
        <f>COUNTIF(Q$4:Q19,A28)</f>
        <v>0</v>
      </c>
      <c r="R21" s="48"/>
      <c r="S21" s="48"/>
      <c r="T21" s="48"/>
      <c r="U21" s="48"/>
      <c r="V21" s="47">
        <f>COUNTIF(V$4:V19,A28)</f>
        <v>0</v>
      </c>
    </row>
    <row r="22" spans="1:22" x14ac:dyDescent="0.25">
      <c r="F22" s="8"/>
      <c r="G22" s="8"/>
      <c r="H22" s="49"/>
      <c r="I22" s="48"/>
      <c r="J22" s="48"/>
      <c r="K22" s="48"/>
      <c r="L22" s="48"/>
      <c r="M22" s="48"/>
      <c r="N22" s="48"/>
      <c r="O22" s="150"/>
      <c r="P22" s="48"/>
      <c r="Q22" s="48">
        <f>COUNTBLANK(Q$4:Q19)-2</f>
        <v>13</v>
      </c>
      <c r="R22" s="48"/>
      <c r="S22" s="48"/>
      <c r="T22" s="48"/>
      <c r="U22" s="48"/>
      <c r="V22" s="48"/>
    </row>
    <row r="23" spans="1:22" x14ac:dyDescent="0.25">
      <c r="F23" s="8"/>
      <c r="G23" s="8"/>
      <c r="H23" s="49"/>
      <c r="I23" s="48"/>
      <c r="J23" s="48"/>
      <c r="K23" s="48"/>
      <c r="L23" s="48"/>
      <c r="M23" s="48"/>
      <c r="N23" s="48"/>
      <c r="O23" s="151"/>
      <c r="P23" s="48"/>
      <c r="Q23" s="48">
        <f>COUNTIF(Q$4:Q19,W23)</f>
        <v>0</v>
      </c>
      <c r="R23" s="48"/>
      <c r="S23" s="48"/>
      <c r="T23" s="48"/>
      <c r="U23" s="48"/>
      <c r="V23" s="48"/>
    </row>
    <row r="24" spans="1:22" x14ac:dyDescent="0.25">
      <c r="F24" s="8"/>
      <c r="G24" s="8"/>
      <c r="H24" s="48"/>
      <c r="I24" s="48"/>
      <c r="J24" s="48"/>
      <c r="K24" s="48"/>
      <c r="L24" s="48"/>
      <c r="M24" s="48"/>
      <c r="N24" s="48"/>
      <c r="O24" s="6"/>
      <c r="P24" s="48"/>
      <c r="Q24" s="6"/>
      <c r="R24" s="48"/>
      <c r="S24" s="48"/>
      <c r="T24" s="48"/>
      <c r="U24" s="6"/>
      <c r="V24" s="6"/>
    </row>
    <row r="25" spans="1:22" x14ac:dyDescent="0.25">
      <c r="F25" s="8"/>
      <c r="G25" s="8"/>
      <c r="H25" s="48"/>
      <c r="I25" s="48"/>
      <c r="J25" s="48"/>
      <c r="K25" s="48"/>
      <c r="L25" s="48"/>
      <c r="M25" s="48"/>
      <c r="N25" s="48"/>
      <c r="O25" s="49"/>
      <c r="P25" s="48"/>
      <c r="Q25" s="48"/>
      <c r="R25" s="48"/>
      <c r="S25" s="48"/>
      <c r="T25" s="48"/>
      <c r="U25" s="48"/>
      <c r="V25" s="48"/>
    </row>
    <row r="26" spans="1:22" x14ac:dyDescent="0.25">
      <c r="E26" s="50" t="s">
        <v>10</v>
      </c>
      <c r="F26" s="8"/>
      <c r="G26" s="8">
        <f>SUM(D21-G21)</f>
        <v>10</v>
      </c>
      <c r="H26" s="48"/>
      <c r="I26" s="48"/>
      <c r="J26" s="48"/>
      <c r="K26" s="48"/>
      <c r="L26" s="48"/>
      <c r="M26" s="48"/>
      <c r="N26" s="48"/>
      <c r="O26" s="49"/>
      <c r="P26" s="48"/>
      <c r="Q26" s="48"/>
      <c r="R26" s="48"/>
      <c r="S26" s="48"/>
      <c r="T26" s="48"/>
      <c r="U26" s="48"/>
      <c r="V26" s="48"/>
    </row>
    <row r="27" spans="1:22" x14ac:dyDescent="0.25">
      <c r="A27" s="48" t="s">
        <v>5</v>
      </c>
      <c r="E27" s="50" t="s">
        <v>21</v>
      </c>
      <c r="F27" s="8"/>
      <c r="G27" s="8"/>
      <c r="H27" s="48"/>
      <c r="I27" s="48">
        <f>COUNTIF(I$4:I19,E22)</f>
        <v>0</v>
      </c>
      <c r="J27" s="48"/>
      <c r="K27" s="48"/>
      <c r="L27" s="48"/>
      <c r="M27" s="48"/>
      <c r="N27" s="48"/>
      <c r="O27" s="49">
        <f>COUNTIF(O$4:O19,A27)</f>
        <v>0</v>
      </c>
      <c r="P27" s="48"/>
      <c r="Q27" s="48"/>
      <c r="R27" s="48"/>
      <c r="S27" s="48"/>
      <c r="T27" s="48"/>
      <c r="U27" s="48"/>
      <c r="V27" s="48"/>
    </row>
    <row r="28" spans="1:22" x14ac:dyDescent="0.25">
      <c r="A28" s="48" t="s">
        <v>9</v>
      </c>
      <c r="E28" s="50" t="s">
        <v>20</v>
      </c>
      <c r="F28" s="8"/>
      <c r="G28" s="8"/>
      <c r="H28" s="48"/>
      <c r="I28" s="47">
        <f>COUNTIF(I$4:I19,E23)</f>
        <v>0</v>
      </c>
      <c r="J28" s="48"/>
      <c r="K28" s="48"/>
      <c r="L28" s="48"/>
      <c r="M28" s="48"/>
      <c r="N28" s="48"/>
      <c r="O28" s="152">
        <f>COUNTIF(O$4:O19,A28)</f>
        <v>0</v>
      </c>
      <c r="P28" s="48"/>
      <c r="Q28" s="48"/>
      <c r="R28" s="48"/>
      <c r="S28" s="48"/>
      <c r="T28" s="48"/>
      <c r="U28" s="48"/>
      <c r="V28" s="48"/>
    </row>
    <row r="29" spans="1:22" x14ac:dyDescent="0.25">
      <c r="F29" s="8"/>
      <c r="G29" s="8"/>
      <c r="H29" s="6"/>
      <c r="I29" s="6"/>
      <c r="J29" s="48"/>
      <c r="K29" s="48"/>
      <c r="L29" s="48"/>
      <c r="M29" s="48"/>
      <c r="N29" s="48"/>
      <c r="O29" s="49">
        <f>SUM(O25:O28)</f>
        <v>0</v>
      </c>
      <c r="P29" s="48"/>
      <c r="Q29" s="48">
        <f>SUM(Q21:Q24)</f>
        <v>13</v>
      </c>
      <c r="R29" s="48"/>
      <c r="S29" s="48"/>
      <c r="T29" s="48"/>
      <c r="U29" s="48"/>
      <c r="V29" s="48"/>
    </row>
    <row r="30" spans="1:22" x14ac:dyDescent="0.25">
      <c r="F30" s="8"/>
      <c r="G30" s="8"/>
      <c r="H30" s="48"/>
      <c r="I30" s="48"/>
      <c r="J30" s="48"/>
      <c r="K30" s="48"/>
      <c r="L30" s="48"/>
      <c r="M30" s="48"/>
      <c r="N30" s="48"/>
      <c r="O30" s="151"/>
      <c r="P30" s="48"/>
      <c r="Q30" s="48"/>
      <c r="R30" s="48"/>
      <c r="S30" s="48"/>
      <c r="T30" s="48"/>
      <c r="U30" s="48"/>
      <c r="V30" s="48"/>
    </row>
    <row r="31" spans="1:22" x14ac:dyDescent="0.25">
      <c r="F31" s="8"/>
      <c r="G31" s="8"/>
      <c r="H31" s="48"/>
      <c r="I31" s="48"/>
      <c r="J31" s="48"/>
      <c r="K31" s="48"/>
      <c r="L31" s="48"/>
      <c r="M31" s="48"/>
      <c r="N31" s="48"/>
      <c r="O31" s="151"/>
      <c r="P31" s="48"/>
      <c r="Q31" s="48"/>
      <c r="R31" s="48"/>
      <c r="S31" s="48"/>
      <c r="T31" s="48"/>
      <c r="U31" s="48"/>
      <c r="V31" s="48"/>
    </row>
    <row r="32" spans="1:22" x14ac:dyDescent="0.25">
      <c r="A32" s="107"/>
      <c r="F32" s="8"/>
      <c r="G32" s="8"/>
      <c r="H32" s="48"/>
      <c r="I32" s="48"/>
      <c r="J32" s="48"/>
      <c r="K32" s="48"/>
      <c r="L32" s="48"/>
      <c r="M32" s="48"/>
      <c r="N32" s="48"/>
      <c r="O32" s="151"/>
      <c r="P32" s="48"/>
      <c r="Q32" s="48"/>
      <c r="R32" s="48"/>
      <c r="S32" s="48"/>
      <c r="T32" s="48"/>
      <c r="U32" s="48"/>
      <c r="V32" s="48"/>
    </row>
    <row r="33" spans="1:22" x14ac:dyDescent="0.25">
      <c r="A33" s="107"/>
      <c r="F33" s="8"/>
      <c r="G33" s="8"/>
      <c r="H33" s="48"/>
      <c r="I33" s="48"/>
      <c r="J33" s="48"/>
      <c r="K33" s="48"/>
      <c r="L33" s="48"/>
      <c r="M33" s="48"/>
      <c r="N33" s="48"/>
      <c r="O33" s="151"/>
      <c r="P33" s="48"/>
      <c r="Q33" s="48"/>
      <c r="R33" s="48"/>
      <c r="S33" s="48"/>
      <c r="T33" s="48"/>
      <c r="U33" s="48"/>
      <c r="V33" s="48"/>
    </row>
    <row r="34" spans="1:22" x14ac:dyDescent="0.25">
      <c r="A34" s="107"/>
      <c r="F34" s="8"/>
      <c r="G34" s="8"/>
      <c r="H34" s="48"/>
      <c r="I34" s="48"/>
      <c r="J34" s="48"/>
      <c r="K34" s="48"/>
      <c r="L34" s="48"/>
      <c r="M34" s="48"/>
      <c r="N34" s="48"/>
      <c r="O34" s="151"/>
      <c r="P34" s="48"/>
      <c r="Q34" s="48"/>
      <c r="R34" s="48"/>
      <c r="S34" s="48"/>
      <c r="T34" s="48"/>
      <c r="U34" s="48"/>
      <c r="V34" s="48"/>
    </row>
    <row r="35" spans="1:22" x14ac:dyDescent="0.25">
      <c r="F35" s="8"/>
      <c r="G35" s="8"/>
      <c r="H35" s="48"/>
      <c r="I35" s="48"/>
      <c r="J35" s="48"/>
      <c r="K35" s="48"/>
      <c r="L35" s="48"/>
      <c r="M35" s="48"/>
      <c r="N35" s="48"/>
      <c r="O35" s="151"/>
      <c r="P35" s="48"/>
      <c r="Q35" s="48"/>
      <c r="R35" s="48"/>
      <c r="S35" s="48"/>
      <c r="T35" s="48"/>
      <c r="U35" s="48"/>
      <c r="V35" s="48"/>
    </row>
    <row r="36" spans="1:22" x14ac:dyDescent="0.25">
      <c r="F36" s="8"/>
      <c r="G36" s="8"/>
      <c r="H36" s="48"/>
      <c r="I36" s="48"/>
      <c r="J36" s="48"/>
      <c r="K36" s="48"/>
      <c r="L36" s="48"/>
      <c r="M36" s="48"/>
      <c r="N36" s="48"/>
      <c r="O36" s="151"/>
      <c r="P36" s="48"/>
      <c r="Q36" s="48"/>
      <c r="R36" s="48"/>
      <c r="S36" s="48"/>
      <c r="T36" s="48"/>
      <c r="U36" s="48"/>
      <c r="V36" s="48"/>
    </row>
    <row r="37" spans="1:22" x14ac:dyDescent="0.25">
      <c r="F37" s="8"/>
      <c r="G37" s="8"/>
      <c r="H37" s="48"/>
      <c r="I37" s="48"/>
      <c r="J37" s="48"/>
      <c r="K37" s="48"/>
      <c r="L37" s="48"/>
      <c r="M37" s="48"/>
      <c r="N37" s="48"/>
      <c r="O37" s="151"/>
      <c r="P37" s="48"/>
      <c r="Q37" s="48"/>
      <c r="R37" s="48"/>
      <c r="S37" s="48"/>
      <c r="T37" s="48"/>
      <c r="U37" s="48"/>
      <c r="V37" s="48"/>
    </row>
    <row r="38" spans="1:22" x14ac:dyDescent="0.25">
      <c r="F38" s="8"/>
      <c r="G38" s="8"/>
      <c r="H38" s="48"/>
      <c r="I38" s="48"/>
      <c r="J38" s="48"/>
      <c r="K38" s="48"/>
      <c r="L38" s="48"/>
      <c r="M38" s="48"/>
      <c r="N38" s="48"/>
      <c r="O38" s="151"/>
      <c r="P38" s="48"/>
      <c r="Q38" s="48"/>
      <c r="R38" s="48"/>
      <c r="S38" s="48"/>
      <c r="T38" s="48"/>
      <c r="U38" s="48"/>
      <c r="V38" s="48"/>
    </row>
    <row r="39" spans="1:22" x14ac:dyDescent="0.25">
      <c r="F39" s="8"/>
      <c r="G39" s="8"/>
      <c r="H39" s="48"/>
      <c r="I39" s="48"/>
      <c r="J39" s="48"/>
      <c r="K39" s="48"/>
      <c r="L39" s="48"/>
      <c r="M39" s="48"/>
      <c r="N39" s="48"/>
      <c r="O39" s="151"/>
      <c r="P39" s="48"/>
      <c r="Q39" s="48"/>
      <c r="R39" s="48"/>
      <c r="S39" s="48"/>
      <c r="T39" s="48"/>
      <c r="U39" s="48"/>
      <c r="V39" s="48"/>
    </row>
  </sheetData>
  <sheetProtection selectLockedCells="1" autoFilter="0"/>
  <customSheetViews>
    <customSheetView guid="{4A6486F0-F9CE-41B0-9BBF-5E8DBA5812C6}" scale="50">
      <selection activeCell="F48" sqref="F48"/>
      <pageMargins left="0.7" right="0.7" top="0.75" bottom="0.75" header="0.3" footer="0.3"/>
      <pageSetup paperSize="9" orientation="portrait" horizontalDpi="2400" r:id="rId1"/>
    </customSheetView>
    <customSheetView guid="{BBCE6652-EDCE-49C0-8FC1-2C242B846E6A}" scale="90" showAutoFilter="1" hiddenColumns="1" topLeftCell="G67">
      <selection activeCell="L100" sqref="L100"/>
      <pageMargins left="0.7" right="0.7" top="0.75" bottom="0.75" header="0.3" footer="0.3"/>
      <pageSetup paperSize="9" orientation="portrait" horizontalDpi="2400" r:id="rId2"/>
      <autoFilter ref="A4:W109"/>
    </customSheetView>
    <customSheetView guid="{EE51CBE6-728A-417C-A549-B494D746DD70}" scale="80" showAutoFilter="1" hiddenColumns="1">
      <selection sqref="A1:A1048576"/>
      <pageMargins left="0.7" right="0.7" top="0.75" bottom="0.75" header="0.3" footer="0.3"/>
      <pageSetup paperSize="9" orientation="portrait" horizontalDpi="2400" r:id="rId3"/>
      <autoFilter ref="A4:W109"/>
    </customSheetView>
    <customSheetView guid="{3BFC4355-5E22-4C18-A978-6C683EC7982D}" scale="130" filter="1" showAutoFilter="1" hiddenColumns="1" topLeftCell="G1">
      <selection activeCell="K113" sqref="K113"/>
      <pageMargins left="0.7" right="0.7" top="0.75" bottom="0.75" header="0.3" footer="0.3"/>
      <autoFilter ref="A4:W109">
        <filterColumn colId="4">
          <filters>
            <filter val="D34_G001A_LNC_DV5RD_ML6C_BFRM_STTd_conda simple_LED_RCC NAC_BTA_HIFI_retro_elec_RFTA"/>
          </filters>
        </filterColumn>
        <filterColumn colId="6">
          <filters>
            <filter val="E508253"/>
          </filters>
        </filterColumn>
      </autoFilter>
    </customSheetView>
    <customSheetView guid="{E9DD6B39-0C22-498F-9210-D2A8A3E8135D}" showAutoFilter="1" topLeftCell="A46">
      <selection activeCell="H53" sqref="H53"/>
      <pageMargins left="0.7" right="0.7" top="0.75" bottom="0.75" header="0.3" footer="0.3"/>
      <pageSetup paperSize="9" orientation="portrait" horizontalDpi="2400" verticalDpi="0" r:id="rId4"/>
      <autoFilter ref="A2:I106"/>
    </customSheetView>
    <customSheetView guid="{850BA869-0A52-4E5E-B19B-95402CB2DCEB}" scale="115" filter="1" showAutoFilter="1" hiddenColumns="1" topLeftCell="A59">
      <selection activeCell="F65" sqref="F65"/>
      <pageMargins left="0.7" right="0.7" top="0.75" bottom="0.75" header="0.3" footer="0.3"/>
      <autoFilter ref="A4:W109">
        <filterColumn colId="12">
          <filters>
            <filter val="ok"/>
          </filters>
        </filterColumn>
      </autoFilter>
    </customSheetView>
    <customSheetView guid="{E574ADBF-292C-43D0-90E7-2A11396E1CE0}" filter="1" showAutoFilter="1" hiddenColumns="1" topLeftCell="I1">
      <selection activeCell="O84" sqref="O84"/>
      <pageMargins left="0.7" right="0.7" top="0.75" bottom="0.75" header="0.3" footer="0.3"/>
      <autoFilter ref="A4:W109">
        <filterColumn colId="6">
          <filters>
            <filter val="E469142"/>
          </filters>
        </filterColumn>
        <filterColumn colId="12">
          <filters blank="1"/>
        </filterColumn>
      </autoFilter>
    </customSheetView>
    <customSheetView guid="{4B40E2B1-51F4-4D22-9F9F-075700F5EE53}" scale="70">
      <selection activeCell="G5" sqref="G5"/>
      <pageMargins left="0.7" right="0.7" top="0.75" bottom="0.75" header="0.3" footer="0.3"/>
      <pageSetup paperSize="9" orientation="portrait" horizontalDpi="2400" r:id="rId5"/>
    </customSheetView>
  </customSheetViews>
  <mergeCells count="6">
    <mergeCell ref="F3:G3"/>
    <mergeCell ref="H3:J3"/>
    <mergeCell ref="K3:M3"/>
    <mergeCell ref="U3:V3"/>
    <mergeCell ref="R3:T3"/>
    <mergeCell ref="N3:Q3"/>
  </mergeCells>
  <pageMargins left="0.7" right="0.7" top="0.75" bottom="0.75" header="0.3" footer="0.3"/>
  <pageSetup paperSize="9" orientation="portrait" horizontalDpi="2400" r:id="rId6"/>
  <ignoredErrors>
    <ignoredError sqref="V22:V23 D29 D27 G28:H28 W27:W28 J27 D28:E28 D24:E26 J29 G23:J26 V29:W29 E21 H21 J21 J28 G22:H22 J22 D22:D23" unlockedFormula="1"/>
  </ignoredErrors>
  <drawing r:id="rId7"/>
  <legacyDrawing r:id="rId8"/>
  <controls>
    <mc:AlternateContent xmlns:mc="http://schemas.openxmlformats.org/markup-compatibility/2006">
      <mc:Choice Requires="x14">
        <control shapeId="1032" r:id="rId9" name="Effacer">
          <controlPr defaultSize="0" autoLine="0" r:id="rId10">
            <anchor moveWithCells="1">
              <from>
                <xdr:col>0</xdr:col>
                <xdr:colOff>7620</xdr:colOff>
                <xdr:row>0</xdr:row>
                <xdr:rowOff>7620</xdr:rowOff>
              </from>
              <to>
                <xdr:col>2</xdr:col>
                <xdr:colOff>335280</xdr:colOff>
                <xdr:row>3</xdr:row>
                <xdr:rowOff>0</xdr:rowOff>
              </to>
            </anchor>
          </controlPr>
        </control>
      </mc:Choice>
      <mc:Fallback>
        <control shapeId="1032" r:id="rId9" name="Effacer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C000"/>
  </sheetPr>
  <dimension ref="A1:AY140"/>
  <sheetViews>
    <sheetView tabSelected="1" zoomScale="85" zoomScaleNormal="85" workbookViewId="0">
      <pane ySplit="9" topLeftCell="A10" activePane="bottomLeft" state="frozen"/>
      <selection pane="bottomLeft" activeCell="M20" sqref="M20"/>
    </sheetView>
  </sheetViews>
  <sheetFormatPr baseColWidth="10" defaultRowHeight="14.4" x14ac:dyDescent="0.3"/>
  <cols>
    <col min="1" max="1" width="27.44140625" bestFit="1" customWidth="1"/>
    <col min="2" max="2" width="14.77734375" style="190" customWidth="1"/>
    <col min="3" max="3" width="5.5546875" style="190" bestFit="1" customWidth="1"/>
    <col min="4" max="4" width="5.88671875" bestFit="1" customWidth="1"/>
    <col min="5" max="5" width="6.6640625" bestFit="1" customWidth="1"/>
    <col min="6" max="6" width="5.88671875" bestFit="1" customWidth="1"/>
    <col min="7" max="7" width="9.88671875" customWidth="1"/>
    <col min="8" max="8" width="6" bestFit="1" customWidth="1"/>
    <col min="9" max="9" width="5.6640625" bestFit="1" customWidth="1"/>
    <col min="10" max="10" width="7.109375" bestFit="1" customWidth="1"/>
    <col min="11" max="11" width="5.88671875" bestFit="1" customWidth="1"/>
    <col min="12" max="12" width="6.6640625" bestFit="1" customWidth="1"/>
    <col min="13" max="13" width="4.109375" bestFit="1" customWidth="1"/>
    <col min="14" max="14" width="8.109375" bestFit="1" customWidth="1"/>
    <col min="15" max="15" width="5.109375" bestFit="1" customWidth="1"/>
    <col min="16" max="16" width="5.6640625" bestFit="1" customWidth="1"/>
    <col min="17" max="17" width="7.109375" bestFit="1" customWidth="1"/>
    <col min="18" max="18" width="5.6640625" bestFit="1" customWidth="1"/>
    <col min="19" max="19" width="6.6640625" bestFit="1" customWidth="1"/>
    <col min="20" max="20" width="5.77734375" bestFit="1" customWidth="1"/>
    <col min="21" max="21" width="7" bestFit="1" customWidth="1"/>
    <col min="22" max="22" width="5.109375" bestFit="1" customWidth="1"/>
    <col min="23" max="23" width="5.6640625" bestFit="1" customWidth="1"/>
    <col min="24" max="24" width="7.109375" bestFit="1" customWidth="1"/>
    <col min="25" max="25" width="6.5546875" bestFit="1" customWidth="1"/>
    <col min="26" max="26" width="4" bestFit="1" customWidth="1"/>
    <col min="27" max="27" width="7" bestFit="1" customWidth="1"/>
    <col min="28" max="28" width="5.109375" bestFit="1" customWidth="1"/>
    <col min="29" max="29" width="5.6640625" bestFit="1" customWidth="1"/>
    <col min="30" max="30" width="7.109375" bestFit="1" customWidth="1"/>
    <col min="31" max="31" width="6.5546875" bestFit="1" customWidth="1"/>
    <col min="32" max="32" width="6.6640625" bestFit="1" customWidth="1"/>
    <col min="33" max="33" width="4.109375" bestFit="1" customWidth="1"/>
    <col min="34" max="34" width="8.109375" bestFit="1" customWidth="1"/>
    <col min="35" max="35" width="5.109375" bestFit="1" customWidth="1"/>
    <col min="36" max="36" width="5.6640625" bestFit="1" customWidth="1"/>
    <col min="37" max="37" width="7.109375" bestFit="1" customWidth="1"/>
    <col min="38" max="38" width="6.5546875" bestFit="1" customWidth="1"/>
    <col min="39" max="39" width="6.6640625" bestFit="1" customWidth="1"/>
    <col min="40" max="40" width="4.109375" bestFit="1" customWidth="1"/>
    <col min="41" max="41" width="8.109375" bestFit="1" customWidth="1"/>
    <col min="42" max="42" width="5.109375" bestFit="1" customWidth="1"/>
    <col min="43" max="43" width="5.6640625" bestFit="1" customWidth="1"/>
    <col min="44" max="44" width="7.109375" bestFit="1" customWidth="1"/>
    <col min="45" max="45" width="4.44140625" bestFit="1" customWidth="1"/>
    <col min="46" max="46" width="6.6640625" bestFit="1" customWidth="1"/>
    <col min="47" max="47" width="4.109375" bestFit="1" customWidth="1"/>
    <col min="48" max="48" width="6.6640625" bestFit="1" customWidth="1"/>
    <col min="49" max="49" width="5.109375" bestFit="1" customWidth="1"/>
    <col min="50" max="50" width="5.6640625" bestFit="1" customWidth="1"/>
    <col min="51" max="51" width="7.109375" bestFit="1" customWidth="1"/>
  </cols>
  <sheetData>
    <row r="1" spans="1:51" x14ac:dyDescent="0.3">
      <c r="A1" s="189">
        <v>43466</v>
      </c>
    </row>
    <row r="2" spans="1:51" x14ac:dyDescent="0.3">
      <c r="A2" t="s">
        <v>75</v>
      </c>
      <c r="B2" s="192">
        <f>SUM(B3-84)</f>
        <v>43556</v>
      </c>
      <c r="C2" s="192"/>
      <c r="E2" s="191"/>
      <c r="I2" s="193"/>
    </row>
    <row r="3" spans="1:51" x14ac:dyDescent="0.3">
      <c r="A3" t="s">
        <v>126</v>
      </c>
      <c r="B3" s="192">
        <v>43640</v>
      </c>
      <c r="C3" s="192"/>
    </row>
    <row r="4" spans="1:51" x14ac:dyDescent="0.3">
      <c r="A4" t="s">
        <v>76</v>
      </c>
      <c r="B4" s="192">
        <f>SUM(B3-14)</f>
        <v>43626</v>
      </c>
      <c r="C4" s="192"/>
    </row>
    <row r="6" spans="1:51" ht="15.6" x14ac:dyDescent="0.3">
      <c r="A6" s="194">
        <f>YEAR(A1)</f>
        <v>2019</v>
      </c>
    </row>
    <row r="7" spans="1:51" ht="15" thickBot="1" x14ac:dyDescent="0.35"/>
    <row r="8" spans="1:51" s="221" customFormat="1" x14ac:dyDescent="0.3">
      <c r="B8" s="195"/>
      <c r="C8" s="195"/>
      <c r="D8" s="252" t="s">
        <v>77</v>
      </c>
      <c r="E8" s="253"/>
      <c r="F8" s="253"/>
      <c r="G8" s="253"/>
      <c r="H8" s="253"/>
      <c r="I8" s="253"/>
      <c r="J8" s="254"/>
      <c r="K8" s="252" t="s">
        <v>127</v>
      </c>
      <c r="L8" s="253"/>
      <c r="M8" s="253"/>
      <c r="N8" s="253"/>
      <c r="O8" s="253"/>
      <c r="P8" s="253"/>
      <c r="Q8" s="254"/>
      <c r="R8" s="249" t="s">
        <v>78</v>
      </c>
      <c r="S8" s="250"/>
      <c r="T8" s="250"/>
      <c r="U8" s="250"/>
      <c r="V8" s="250"/>
      <c r="W8" s="250"/>
      <c r="X8" s="251"/>
      <c r="Y8" s="249" t="s">
        <v>79</v>
      </c>
      <c r="Z8" s="250"/>
      <c r="AA8" s="250"/>
      <c r="AB8" s="250"/>
      <c r="AC8" s="250"/>
      <c r="AD8" s="251"/>
      <c r="AE8" s="249" t="s">
        <v>80</v>
      </c>
      <c r="AF8" s="250"/>
      <c r="AG8" s="250"/>
      <c r="AH8" s="250"/>
      <c r="AI8" s="250"/>
      <c r="AJ8" s="250"/>
      <c r="AK8" s="251"/>
      <c r="AL8" s="249" t="s">
        <v>81</v>
      </c>
      <c r="AM8" s="250"/>
      <c r="AN8" s="250"/>
      <c r="AO8" s="250"/>
      <c r="AP8" s="250"/>
      <c r="AQ8" s="250"/>
      <c r="AR8" s="251"/>
      <c r="AS8" s="249" t="s">
        <v>37</v>
      </c>
      <c r="AT8" s="250"/>
      <c r="AU8" s="250"/>
      <c r="AV8" s="250"/>
      <c r="AW8" s="250"/>
      <c r="AX8" s="250"/>
      <c r="AY8" s="251"/>
    </row>
    <row r="9" spans="1:51" x14ac:dyDescent="0.3">
      <c r="B9" s="195"/>
      <c r="C9" s="195"/>
      <c r="D9" s="196" t="s">
        <v>63</v>
      </c>
      <c r="E9" s="197" t="s">
        <v>64</v>
      </c>
      <c r="F9" s="197" t="s">
        <v>65</v>
      </c>
      <c r="G9" s="197" t="s">
        <v>66</v>
      </c>
      <c r="H9" s="197" t="s">
        <v>67</v>
      </c>
      <c r="I9" s="197" t="s">
        <v>68</v>
      </c>
      <c r="J9" s="198" t="s">
        <v>69</v>
      </c>
      <c r="K9" s="196" t="s">
        <v>63</v>
      </c>
      <c r="L9" s="197" t="s">
        <v>64</v>
      </c>
      <c r="M9" s="197" t="s">
        <v>65</v>
      </c>
      <c r="N9" s="197" t="s">
        <v>66</v>
      </c>
      <c r="O9" s="197" t="s">
        <v>67</v>
      </c>
      <c r="P9" s="197" t="s">
        <v>68</v>
      </c>
      <c r="Q9" s="198" t="s">
        <v>69</v>
      </c>
      <c r="R9" s="213" t="s">
        <v>70</v>
      </c>
      <c r="S9" s="199" t="s">
        <v>64</v>
      </c>
      <c r="T9" s="199" t="s">
        <v>65</v>
      </c>
      <c r="U9" s="199" t="s">
        <v>66</v>
      </c>
      <c r="V9" s="199" t="s">
        <v>67</v>
      </c>
      <c r="W9" s="199" t="s">
        <v>68</v>
      </c>
      <c r="X9" s="214" t="s">
        <v>69</v>
      </c>
      <c r="Y9" s="196" t="s">
        <v>64</v>
      </c>
      <c r="Z9" s="197" t="s">
        <v>65</v>
      </c>
      <c r="AA9" s="197" t="s">
        <v>66</v>
      </c>
      <c r="AB9" s="197" t="s">
        <v>67</v>
      </c>
      <c r="AC9" s="197" t="s">
        <v>68</v>
      </c>
      <c r="AD9" s="198" t="s">
        <v>69</v>
      </c>
      <c r="AE9" s="216" t="s">
        <v>71</v>
      </c>
      <c r="AF9" s="200" t="s">
        <v>64</v>
      </c>
      <c r="AG9" s="200" t="s">
        <v>65</v>
      </c>
      <c r="AH9" s="200" t="s">
        <v>66</v>
      </c>
      <c r="AI9" s="200" t="s">
        <v>67</v>
      </c>
      <c r="AJ9" s="200" t="s">
        <v>68</v>
      </c>
      <c r="AK9" s="217" t="s">
        <v>69</v>
      </c>
      <c r="AL9" s="216" t="s">
        <v>71</v>
      </c>
      <c r="AM9" s="200" t="s">
        <v>64</v>
      </c>
      <c r="AN9" s="200" t="s">
        <v>65</v>
      </c>
      <c r="AO9" s="200" t="s">
        <v>66</v>
      </c>
      <c r="AP9" s="200" t="s">
        <v>67</v>
      </c>
      <c r="AQ9" s="200" t="s">
        <v>68</v>
      </c>
      <c r="AR9" s="217" t="s">
        <v>69</v>
      </c>
      <c r="AS9" s="218" t="s">
        <v>72</v>
      </c>
      <c r="AT9" s="201" t="s">
        <v>64</v>
      </c>
      <c r="AU9" s="201" t="s">
        <v>65</v>
      </c>
      <c r="AV9" s="201" t="s">
        <v>66</v>
      </c>
      <c r="AW9" s="202" t="s">
        <v>67</v>
      </c>
      <c r="AX9" s="201" t="s">
        <v>68</v>
      </c>
      <c r="AY9" s="219" t="s">
        <v>69</v>
      </c>
    </row>
    <row r="10" spans="1:51" x14ac:dyDescent="0.3">
      <c r="B10" s="212">
        <f>B2</f>
        <v>43556</v>
      </c>
      <c r="C10" s="203" t="str">
        <f>VLOOKUP(WEEKDAY(B10),A134:B140,2)</f>
        <v>L</v>
      </c>
      <c r="D10" s="204">
        <f>COUNTIF('Suivi PR_CAB'!$G5:$G$205,B10)</f>
        <v>2</v>
      </c>
      <c r="E10" s="184">
        <f>SUM($D$10:$D$10)</f>
        <v>2</v>
      </c>
      <c r="F10" s="205">
        <v>2</v>
      </c>
      <c r="G10" s="185">
        <f>IF($F$127&lt;&gt;0,SUM(1-($F$127-H10)/$F$127),0)</f>
        <v>4.0000000000000036E-2</v>
      </c>
      <c r="H10" s="205">
        <f>SUM($F$10:F10)</f>
        <v>2</v>
      </c>
      <c r="I10" s="205">
        <f>SUM(E10-H10)</f>
        <v>0</v>
      </c>
      <c r="J10" s="206">
        <f>IF($F$127&lt;&gt;0,SUM(1-($F$127-E10)/$F$127),0)</f>
        <v>4.0000000000000036E-2</v>
      </c>
      <c r="K10" s="204">
        <f>COUNTIF('Suivi PR_CAB'!$J$5:$J$205,B10)</f>
        <v>0</v>
      </c>
      <c r="L10" s="205">
        <f>SUM($K$10:$K$10)</f>
        <v>0</v>
      </c>
      <c r="M10" s="205">
        <v>2</v>
      </c>
      <c r="N10" s="185">
        <f>IF($M$127&lt;&gt;0,SUM(1-($M$127-O10)/$M$127),0)</f>
        <v>4.0000000000000036E-2</v>
      </c>
      <c r="O10" s="205">
        <f>SUM($M$10:M10)</f>
        <v>2</v>
      </c>
      <c r="P10" s="205">
        <f>SUM(L10-O10)</f>
        <v>-2</v>
      </c>
      <c r="Q10" s="206">
        <f>IF($M$127&lt;&gt;0,SUM(1-($M$127-L10)/$M$127),0)</f>
        <v>0</v>
      </c>
      <c r="R10" s="204">
        <f>COUNTIF('Suivi PR_CAB'!$P5:$P$205,B10)</f>
        <v>0</v>
      </c>
      <c r="S10" s="184">
        <f>SUM($R$10:$R$10)</f>
        <v>0</v>
      </c>
      <c r="T10" s="205">
        <v>2</v>
      </c>
      <c r="U10" s="185">
        <f>IF($T$127&lt;&gt;0,SUM(1-($T$127-V10)/$T$127),0)</f>
        <v>4.0000000000000036E-2</v>
      </c>
      <c r="V10" s="205">
        <f>SUM(T$10:T10)</f>
        <v>2</v>
      </c>
      <c r="W10" s="205">
        <f>SUM(S10-V10)</f>
        <v>-2</v>
      </c>
      <c r="X10" s="206">
        <f>IF($T$127&lt;&gt;0,SUM(1-($T$127-S10)/$T$127),0)</f>
        <v>0</v>
      </c>
      <c r="Y10" s="215">
        <f>SUM($K$10:$K$10)</f>
        <v>0</v>
      </c>
      <c r="Z10" s="205">
        <v>2</v>
      </c>
      <c r="AA10" s="185">
        <f>IF($Z$127&lt;&gt;0,SUM(1-($Z$127-AB10)/$Z$127),0)</f>
        <v>4.0000000000000036E-2</v>
      </c>
      <c r="AB10" s="205">
        <f>SUM($Z$10:Z10)</f>
        <v>2</v>
      </c>
      <c r="AC10" s="205">
        <f>SUM(Y10-AB10)</f>
        <v>-2</v>
      </c>
      <c r="AD10" s="206">
        <f>IF($Z$127&lt;&gt;0,SUM(1-($Z$127-Y10)/$Z$127),0)</f>
        <v>0</v>
      </c>
      <c r="AE10" s="204">
        <f>COUNTIF('Suivi Component'!$F5:$F$205,B10)</f>
        <v>2</v>
      </c>
      <c r="AF10" s="184">
        <f>SUM($AE$10:$AE$10)</f>
        <v>2</v>
      </c>
      <c r="AG10" s="205">
        <v>2</v>
      </c>
      <c r="AH10" s="185">
        <f>IF($AG$127&lt;&gt;0,SUM(1-($AG$127-AI10)/$AG$127),0)</f>
        <v>4.0000000000000036E-2</v>
      </c>
      <c r="AI10" s="205">
        <f>SUM(AG$10:AG10)</f>
        <v>2</v>
      </c>
      <c r="AJ10" s="205">
        <f>SUM(AF10-AI10)</f>
        <v>0</v>
      </c>
      <c r="AK10" s="206">
        <f>IF($AG$127&lt;&gt;0,SUM(1-($AG$127-AF10)/$AG$127),0)</f>
        <v>4.0000000000000036E-2</v>
      </c>
      <c r="AL10" s="204">
        <f>COUNTIF('Suivi Component'!$N5:$N$205,B10)</f>
        <v>0</v>
      </c>
      <c r="AM10" s="184">
        <f>SUM($AL$10:$AL$10)</f>
        <v>0</v>
      </c>
      <c r="AN10" s="205">
        <v>2</v>
      </c>
      <c r="AO10" s="185">
        <f>IF($AN$127&lt;&gt;0,SUM(1-($AN$127-AP10)/$AN$127),0)</f>
        <v>4.0000000000000036E-2</v>
      </c>
      <c r="AP10" s="205">
        <f>SUM(AN$10:AN10)</f>
        <v>2</v>
      </c>
      <c r="AQ10" s="205">
        <f>SUM(AM10-AP10)</f>
        <v>-2</v>
      </c>
      <c r="AR10" s="206">
        <f>IF($AN$127&lt;&gt;0,SUM(1-($AN$127-AM10)/$AN$127),0)</f>
        <v>0</v>
      </c>
      <c r="AS10" s="204"/>
      <c r="AT10" s="205"/>
      <c r="AU10" s="205"/>
      <c r="AV10" s="205"/>
      <c r="AW10" s="205"/>
      <c r="AX10" s="205"/>
      <c r="AY10" s="207"/>
    </row>
    <row r="11" spans="1:51" x14ac:dyDescent="0.3">
      <c r="B11" s="212">
        <f>B10+1</f>
        <v>43557</v>
      </c>
      <c r="C11" s="203" t="str">
        <f>VLOOKUP(WEEKDAY(B11),A134:B140,2)</f>
        <v>M</v>
      </c>
      <c r="D11" s="204">
        <f>COUNTIF('Suivi PR_CAB'!$G$5:$G$205,B11)</f>
        <v>0</v>
      </c>
      <c r="E11" s="184">
        <f>SUM($D$10:$D$11)</f>
        <v>2</v>
      </c>
      <c r="F11" s="205">
        <v>2</v>
      </c>
      <c r="G11" s="185">
        <f t="shared" ref="G11:G20" si="0">IF($F$127&lt;&gt;0,SUM(1-($F$127-H11)/$F$127),0)</f>
        <v>7.999999999999996E-2</v>
      </c>
      <c r="H11" s="205">
        <f>SUM($F$10:F11)</f>
        <v>4</v>
      </c>
      <c r="I11" s="205">
        <f t="shared" ref="I11:I20" si="1">SUM(E11-H11)</f>
        <v>-2</v>
      </c>
      <c r="J11" s="206">
        <f>IF($F$127&lt;&gt;0,SUM(1-($F$127-E11)/$F$127),0)</f>
        <v>4.0000000000000036E-2</v>
      </c>
      <c r="K11" s="204">
        <f>COUNTIF('Suivi PR_CAB'!$J$5:$J$205,B11)</f>
        <v>1</v>
      </c>
      <c r="L11" s="205">
        <f>SUM($K$10:$K$11)</f>
        <v>1</v>
      </c>
      <c r="M11" s="205">
        <v>3</v>
      </c>
      <c r="N11" s="185">
        <f t="shared" ref="N11:N20" si="2">IF($M$127&lt;&gt;0,SUM(1-($M$127-O11)/$M$127),0)</f>
        <v>9.9999999999999978E-2</v>
      </c>
      <c r="O11" s="205">
        <f>SUM($M$10:M11)</f>
        <v>5</v>
      </c>
      <c r="P11" s="205">
        <f t="shared" ref="P11:P20" si="3">SUM(L11-O11)</f>
        <v>-4</v>
      </c>
      <c r="Q11" s="206">
        <f t="shared" ref="Q11:Q20" si="4">IF($M$127&lt;&gt;0,SUM(1-($M$127-L11)/$M$127),0)</f>
        <v>2.0000000000000018E-2</v>
      </c>
      <c r="R11" s="204">
        <f>COUNTIF('Suivi PR_CAB'!$P5:$P$205,B11)</f>
        <v>1</v>
      </c>
      <c r="S11" s="184">
        <f>SUM($R$10:$R$11)</f>
        <v>1</v>
      </c>
      <c r="T11" s="205">
        <v>2</v>
      </c>
      <c r="U11" s="185">
        <f t="shared" ref="U11:U20" si="5">IF($T$127&lt;&gt;0,SUM(1-($T$127-V11)/$T$127),0)</f>
        <v>7.999999999999996E-2</v>
      </c>
      <c r="V11" s="205">
        <f>SUM(T$10:T11)</f>
        <v>4</v>
      </c>
      <c r="W11" s="205">
        <f t="shared" ref="W11:W20" si="6">SUM(S11-V11)</f>
        <v>-3</v>
      </c>
      <c r="X11" s="206">
        <f t="shared" ref="X11:X19" si="7">IF($T$127&lt;&gt;0,SUM(1-($T$127-S11)/$T$127),0)</f>
        <v>2.0000000000000018E-2</v>
      </c>
      <c r="Y11" s="215">
        <f>SUM($K$10:$K$11)</f>
        <v>1</v>
      </c>
      <c r="Z11" s="205">
        <v>3</v>
      </c>
      <c r="AA11" s="185">
        <f t="shared" ref="AA11:AA20" si="8">IF($Z$127&lt;&gt;0,SUM(1-($Z$127-AB11)/$Z$127),0)</f>
        <v>9.9999999999999978E-2</v>
      </c>
      <c r="AB11" s="205">
        <f>SUM($Z$10:Z11)</f>
        <v>5</v>
      </c>
      <c r="AC11" s="205">
        <f t="shared" ref="AC11:AC20" si="9">SUM(Y11-AB11)</f>
        <v>-4</v>
      </c>
      <c r="AD11" s="206">
        <f t="shared" ref="AD11:AD20" si="10">IF($Z$127&lt;&gt;0,SUM(1-($Z$127-Y11)/$Z$127),0)</f>
        <v>2.0000000000000018E-2</v>
      </c>
      <c r="AE11" s="204"/>
      <c r="AF11" s="184"/>
      <c r="AG11" s="205"/>
      <c r="AH11" s="185"/>
      <c r="AI11" s="205"/>
      <c r="AJ11" s="205"/>
      <c r="AK11" s="206"/>
      <c r="AL11" s="204">
        <f>COUNTIF('Suivi Component'!$N5:$N$205,B11)</f>
        <v>0</v>
      </c>
      <c r="AM11" s="184">
        <f>SUM($AL$10:$AL$11)</f>
        <v>0</v>
      </c>
      <c r="AN11" s="205">
        <v>3</v>
      </c>
      <c r="AO11" s="185">
        <f t="shared" ref="AO11:AO20" si="11">IF($AN$127&lt;&gt;0,SUM(1-($AN$127-AP11)/$AN$127),0)</f>
        <v>9.9999999999999978E-2</v>
      </c>
      <c r="AP11" s="205">
        <f>SUM(AN$10:AN11)</f>
        <v>5</v>
      </c>
      <c r="AQ11" s="205">
        <f t="shared" ref="AQ11:AQ20" si="12">SUM(AM11-AP11)</f>
        <v>-5</v>
      </c>
      <c r="AR11" s="206">
        <f t="shared" ref="AR11:AR20" si="13">IF($AN$127&lt;&gt;0,SUM(1-($AN$127-AM11)/$AN$127),0)</f>
        <v>0</v>
      </c>
      <c r="AS11" s="204"/>
      <c r="AT11" s="205"/>
      <c r="AU11" s="205"/>
      <c r="AV11" s="205"/>
      <c r="AW11" s="205"/>
      <c r="AX11" s="205"/>
      <c r="AY11" s="207"/>
    </row>
    <row r="12" spans="1:51" x14ac:dyDescent="0.3">
      <c r="B12" s="212">
        <f>B11+1</f>
        <v>43558</v>
      </c>
      <c r="C12" s="203" t="str">
        <f>VLOOKUP(WEEKDAY(B12),A134:B140,2)</f>
        <v>M</v>
      </c>
      <c r="D12" s="204">
        <f>COUNTIF('Suivi PR_CAB'!$G$5:$G$205,B12)</f>
        <v>1</v>
      </c>
      <c r="E12" s="184">
        <f>SUM($D$10:$D$12)</f>
        <v>3</v>
      </c>
      <c r="F12" s="205">
        <v>2</v>
      </c>
      <c r="G12" s="185">
        <f t="shared" si="0"/>
        <v>0.12</v>
      </c>
      <c r="H12" s="205">
        <f>SUM($F$10:F12)</f>
        <v>6</v>
      </c>
      <c r="I12" s="205">
        <f t="shared" si="1"/>
        <v>-3</v>
      </c>
      <c r="J12" s="206">
        <f t="shared" ref="J12:J20" si="14">IF($F$127&lt;&gt;0,SUM(1-($F$127-E12)/$F$127),0)</f>
        <v>6.0000000000000053E-2</v>
      </c>
      <c r="K12" s="204">
        <f>COUNTIF('Suivi PR_CAB'!$J$5:$J$205,B12)</f>
        <v>0</v>
      </c>
      <c r="L12" s="205">
        <f>SUM($K$10:$K$12)</f>
        <v>1</v>
      </c>
      <c r="M12" s="205">
        <v>4</v>
      </c>
      <c r="N12" s="185">
        <f t="shared" si="2"/>
        <v>0.18000000000000005</v>
      </c>
      <c r="O12" s="205">
        <f>SUM($M$10:M12)</f>
        <v>9</v>
      </c>
      <c r="P12" s="205">
        <f t="shared" si="3"/>
        <v>-8</v>
      </c>
      <c r="Q12" s="206">
        <f t="shared" si="4"/>
        <v>2.0000000000000018E-2</v>
      </c>
      <c r="R12" s="204">
        <f>COUNTIF('Suivi PR_CAB'!$P5:$P$205,B12)</f>
        <v>0</v>
      </c>
      <c r="S12" s="184">
        <f>SUM($R$10:$R$12)</f>
        <v>1</v>
      </c>
      <c r="T12" s="205">
        <v>2</v>
      </c>
      <c r="U12" s="185">
        <f t="shared" si="5"/>
        <v>0.12</v>
      </c>
      <c r="V12" s="205">
        <f>SUM(T$10:T12)</f>
        <v>6</v>
      </c>
      <c r="W12" s="205">
        <f t="shared" si="6"/>
        <v>-5</v>
      </c>
      <c r="X12" s="206">
        <f t="shared" si="7"/>
        <v>2.0000000000000018E-2</v>
      </c>
      <c r="Y12" s="215">
        <f>SUM($K$10:$K$12)</f>
        <v>1</v>
      </c>
      <c r="Z12" s="205">
        <v>4</v>
      </c>
      <c r="AA12" s="185">
        <f t="shared" si="8"/>
        <v>0.18000000000000005</v>
      </c>
      <c r="AB12" s="205">
        <f>SUM($Z$10:Z12)</f>
        <v>9</v>
      </c>
      <c r="AC12" s="205">
        <f t="shared" si="9"/>
        <v>-8</v>
      </c>
      <c r="AD12" s="206">
        <f t="shared" si="10"/>
        <v>2.0000000000000018E-2</v>
      </c>
      <c r="AE12" s="204"/>
      <c r="AF12" s="184"/>
      <c r="AG12" s="205"/>
      <c r="AH12" s="185"/>
      <c r="AI12" s="205"/>
      <c r="AJ12" s="205"/>
      <c r="AK12" s="206"/>
      <c r="AL12" s="204">
        <f>COUNTIF('Suivi Component'!$N5:$N$205,B12)</f>
        <v>0</v>
      </c>
      <c r="AM12" s="184">
        <f>SUM($AL$10:$AL$12)</f>
        <v>0</v>
      </c>
      <c r="AN12" s="205">
        <v>4</v>
      </c>
      <c r="AO12" s="185">
        <f t="shared" si="11"/>
        <v>0.18000000000000005</v>
      </c>
      <c r="AP12" s="205">
        <f>SUM(AN$10:AN12)</f>
        <v>9</v>
      </c>
      <c r="AQ12" s="205">
        <f t="shared" si="12"/>
        <v>-9</v>
      </c>
      <c r="AR12" s="206">
        <f t="shared" si="13"/>
        <v>0</v>
      </c>
      <c r="AS12" s="204"/>
      <c r="AT12" s="205"/>
      <c r="AU12" s="205"/>
      <c r="AV12" s="205"/>
      <c r="AW12" s="205"/>
      <c r="AX12" s="205"/>
      <c r="AY12" s="207"/>
    </row>
    <row r="13" spans="1:51" x14ac:dyDescent="0.3">
      <c r="B13" s="212">
        <f>B12+1</f>
        <v>43559</v>
      </c>
      <c r="C13" s="203" t="str">
        <f>VLOOKUP(WEEKDAY(B13),A134:B140,2)</f>
        <v>J</v>
      </c>
      <c r="D13" s="204">
        <f>COUNTIF('Suivi PR_CAB'!$G$5:$G$205,B13)</f>
        <v>0</v>
      </c>
      <c r="E13" s="184">
        <f>SUM($D$10:$D$13)</f>
        <v>3</v>
      </c>
      <c r="F13" s="205">
        <v>2</v>
      </c>
      <c r="G13" s="185">
        <f t="shared" si="0"/>
        <v>0.16000000000000003</v>
      </c>
      <c r="H13" s="205">
        <f>SUM($F$10:F13)</f>
        <v>8</v>
      </c>
      <c r="I13" s="205">
        <f t="shared" si="1"/>
        <v>-5</v>
      </c>
      <c r="J13" s="206">
        <f t="shared" si="14"/>
        <v>6.0000000000000053E-2</v>
      </c>
      <c r="K13" s="204">
        <f>COUNTIF('Suivi PR_CAB'!$J$5:$J$205,B13)</f>
        <v>1</v>
      </c>
      <c r="L13" s="205">
        <f>SUM($K$10:$K$13)</f>
        <v>2</v>
      </c>
      <c r="M13" s="205">
        <v>5</v>
      </c>
      <c r="N13" s="185">
        <f t="shared" si="2"/>
        <v>0.28000000000000003</v>
      </c>
      <c r="O13" s="205">
        <f>SUM($M$10:M13)</f>
        <v>14</v>
      </c>
      <c r="P13" s="205">
        <f t="shared" si="3"/>
        <v>-12</v>
      </c>
      <c r="Q13" s="206">
        <f t="shared" si="4"/>
        <v>4.0000000000000036E-2</v>
      </c>
      <c r="R13" s="204">
        <f>COUNTIF('Suivi PR_CAB'!$P5:$P$205,B13)</f>
        <v>0</v>
      </c>
      <c r="S13" s="184">
        <f>SUM($R$10:$R$13)</f>
        <v>1</v>
      </c>
      <c r="T13" s="205">
        <v>2</v>
      </c>
      <c r="U13" s="185">
        <f t="shared" si="5"/>
        <v>0.16000000000000003</v>
      </c>
      <c r="V13" s="205">
        <f>SUM(T$10:T13)</f>
        <v>8</v>
      </c>
      <c r="W13" s="205">
        <f t="shared" si="6"/>
        <v>-7</v>
      </c>
      <c r="X13" s="206">
        <f t="shared" si="7"/>
        <v>2.0000000000000018E-2</v>
      </c>
      <c r="Y13" s="215">
        <f>SUM($K$10:$K$13)</f>
        <v>2</v>
      </c>
      <c r="Z13" s="205">
        <v>5</v>
      </c>
      <c r="AA13" s="185">
        <f t="shared" si="8"/>
        <v>0.28000000000000003</v>
      </c>
      <c r="AB13" s="205">
        <f>SUM($Z$10:Z13)</f>
        <v>14</v>
      </c>
      <c r="AC13" s="205">
        <f t="shared" si="9"/>
        <v>-12</v>
      </c>
      <c r="AD13" s="206">
        <f t="shared" si="10"/>
        <v>4.0000000000000036E-2</v>
      </c>
      <c r="AE13" s="204"/>
      <c r="AF13" s="184"/>
      <c r="AG13" s="205"/>
      <c r="AH13" s="185"/>
      <c r="AI13" s="205"/>
      <c r="AJ13" s="205"/>
      <c r="AK13" s="206"/>
      <c r="AL13" s="204">
        <f>COUNTIF('Suivi Component'!$N5:$N$205,B13)</f>
        <v>1</v>
      </c>
      <c r="AM13" s="184">
        <f>SUM($AL$10:$AL$13)</f>
        <v>1</v>
      </c>
      <c r="AN13" s="205">
        <v>5</v>
      </c>
      <c r="AO13" s="185">
        <f t="shared" si="11"/>
        <v>0.28000000000000003</v>
      </c>
      <c r="AP13" s="205">
        <f>SUM(AN$10:AN13)</f>
        <v>14</v>
      </c>
      <c r="AQ13" s="205">
        <f t="shared" si="12"/>
        <v>-13</v>
      </c>
      <c r="AR13" s="206">
        <f t="shared" si="13"/>
        <v>2.0000000000000018E-2</v>
      </c>
      <c r="AS13" s="204"/>
      <c r="AT13" s="205"/>
      <c r="AU13" s="205"/>
      <c r="AV13" s="205"/>
      <c r="AW13" s="205"/>
      <c r="AX13" s="205"/>
      <c r="AY13" s="207"/>
    </row>
    <row r="14" spans="1:51" x14ac:dyDescent="0.3">
      <c r="B14" s="212">
        <f>B13+1</f>
        <v>43560</v>
      </c>
      <c r="C14" s="203" t="str">
        <f>VLOOKUP(WEEKDAY(B14),A134:B140,2)</f>
        <v>V</v>
      </c>
      <c r="D14" s="204">
        <f>COUNTIF('Suivi PR_CAB'!$G$5:$G$205,B14)</f>
        <v>0</v>
      </c>
      <c r="E14" s="184">
        <f>SUM($D$10:$D$14)</f>
        <v>3</v>
      </c>
      <c r="F14" s="205">
        <v>2</v>
      </c>
      <c r="G14" s="185">
        <f t="shared" si="0"/>
        <v>0.19999999999999996</v>
      </c>
      <c r="H14" s="205">
        <f>SUM($F$10:F14)</f>
        <v>10</v>
      </c>
      <c r="I14" s="205">
        <f t="shared" si="1"/>
        <v>-7</v>
      </c>
      <c r="J14" s="206">
        <f t="shared" si="14"/>
        <v>6.0000000000000053E-2</v>
      </c>
      <c r="K14" s="204">
        <f>COUNTIF('Suivi PR_CAB'!$J$5:$J$205,B14)</f>
        <v>0</v>
      </c>
      <c r="L14" s="205">
        <f>SUM($K$10:$K$14)</f>
        <v>2</v>
      </c>
      <c r="M14" s="205">
        <v>6</v>
      </c>
      <c r="N14" s="185">
        <f t="shared" si="2"/>
        <v>0.4</v>
      </c>
      <c r="O14" s="205">
        <f>SUM($M$10:M14)</f>
        <v>20</v>
      </c>
      <c r="P14" s="205">
        <f t="shared" si="3"/>
        <v>-18</v>
      </c>
      <c r="Q14" s="206">
        <f t="shared" si="4"/>
        <v>4.0000000000000036E-2</v>
      </c>
      <c r="R14" s="204">
        <f>COUNTIF('Suivi PR_CAB'!$P5:$P$205,B14)</f>
        <v>0</v>
      </c>
      <c r="S14" s="184">
        <f>SUM($R$10:$R$14)</f>
        <v>1</v>
      </c>
      <c r="T14" s="205">
        <v>2</v>
      </c>
      <c r="U14" s="185">
        <f t="shared" si="5"/>
        <v>0.19999999999999996</v>
      </c>
      <c r="V14" s="205">
        <f>SUM(T$10:T14)</f>
        <v>10</v>
      </c>
      <c r="W14" s="205">
        <f t="shared" si="6"/>
        <v>-9</v>
      </c>
      <c r="X14" s="206">
        <f t="shared" si="7"/>
        <v>2.0000000000000018E-2</v>
      </c>
      <c r="Y14" s="215">
        <f>SUM($K$10:$K$14)</f>
        <v>2</v>
      </c>
      <c r="Z14" s="205">
        <v>5</v>
      </c>
      <c r="AA14" s="185">
        <f t="shared" si="8"/>
        <v>0.38</v>
      </c>
      <c r="AB14" s="205">
        <f>SUM($Z$10:Z14)</f>
        <v>19</v>
      </c>
      <c r="AC14" s="205">
        <f t="shared" si="9"/>
        <v>-17</v>
      </c>
      <c r="AD14" s="206">
        <f t="shared" si="10"/>
        <v>4.0000000000000036E-2</v>
      </c>
      <c r="AE14" s="204"/>
      <c r="AF14" s="184"/>
      <c r="AG14" s="205"/>
      <c r="AH14" s="185"/>
      <c r="AI14" s="205"/>
      <c r="AJ14" s="205"/>
      <c r="AK14" s="206"/>
      <c r="AL14" s="204">
        <f>COUNTIF('Suivi Component'!$N5:$N$205,B14)</f>
        <v>0</v>
      </c>
      <c r="AM14" s="184">
        <f>SUM($AL$10:$AL$14)</f>
        <v>1</v>
      </c>
      <c r="AN14" s="205">
        <v>6</v>
      </c>
      <c r="AO14" s="185">
        <f t="shared" si="11"/>
        <v>0.4</v>
      </c>
      <c r="AP14" s="205">
        <f>SUM(AN$10:AN14)</f>
        <v>20</v>
      </c>
      <c r="AQ14" s="205">
        <f t="shared" si="12"/>
        <v>-19</v>
      </c>
      <c r="AR14" s="206">
        <f t="shared" si="13"/>
        <v>2.0000000000000018E-2</v>
      </c>
      <c r="AS14" s="204"/>
      <c r="AT14" s="205"/>
      <c r="AU14" s="205"/>
      <c r="AV14" s="205"/>
      <c r="AW14" s="205"/>
      <c r="AX14" s="205"/>
      <c r="AY14" s="207"/>
    </row>
    <row r="15" spans="1:51" x14ac:dyDescent="0.3">
      <c r="B15" s="212">
        <f t="shared" ref="B15:B78" si="15">B14+1</f>
        <v>43561</v>
      </c>
      <c r="C15" s="203" t="str">
        <f>VLOOKUP(WEEKDAY(B15),A134:B140,2)</f>
        <v>S</v>
      </c>
      <c r="D15" s="204">
        <f>COUNTIF('Suivi PR_CAB'!$G$5:$G$205,B15)</f>
        <v>0</v>
      </c>
      <c r="E15" s="184">
        <f>SUM($D$10:$D$15)</f>
        <v>3</v>
      </c>
      <c r="F15" s="205"/>
      <c r="G15" s="185">
        <f t="shared" si="0"/>
        <v>0.19999999999999996</v>
      </c>
      <c r="H15" s="205">
        <f>SUM($F$10:F15)</f>
        <v>10</v>
      </c>
      <c r="I15" s="205">
        <f t="shared" si="1"/>
        <v>-7</v>
      </c>
      <c r="J15" s="206">
        <f t="shared" si="14"/>
        <v>6.0000000000000053E-2</v>
      </c>
      <c r="K15" s="204">
        <f>COUNTIF('Suivi PR_CAB'!$J$5:$J$205,B15)</f>
        <v>0</v>
      </c>
      <c r="L15" s="205">
        <f>SUM($K$10:$K$15)</f>
        <v>2</v>
      </c>
      <c r="M15" s="205"/>
      <c r="N15" s="185">
        <f t="shared" si="2"/>
        <v>0.4</v>
      </c>
      <c r="O15" s="205">
        <f>SUM($M$10:M15)</f>
        <v>20</v>
      </c>
      <c r="P15" s="205">
        <f t="shared" si="3"/>
        <v>-18</v>
      </c>
      <c r="Q15" s="206">
        <f t="shared" si="4"/>
        <v>4.0000000000000036E-2</v>
      </c>
      <c r="R15" s="204">
        <f>COUNTIF('Suivi PR_CAB'!$P5:$P$205,B15)</f>
        <v>0</v>
      </c>
      <c r="S15" s="184">
        <f>SUM($R$10:$R$15)</f>
        <v>1</v>
      </c>
      <c r="T15" s="205"/>
      <c r="U15" s="185">
        <f t="shared" si="5"/>
        <v>0.19999999999999996</v>
      </c>
      <c r="V15" s="205">
        <f>SUM(T$10:T15)</f>
        <v>10</v>
      </c>
      <c r="W15" s="205">
        <f t="shared" si="6"/>
        <v>-9</v>
      </c>
      <c r="X15" s="206">
        <f t="shared" si="7"/>
        <v>2.0000000000000018E-2</v>
      </c>
      <c r="Y15" s="215">
        <f>SUM($K$10:$K$15)</f>
        <v>2</v>
      </c>
      <c r="Z15" s="205"/>
      <c r="AA15" s="185">
        <f t="shared" si="8"/>
        <v>0.38</v>
      </c>
      <c r="AB15" s="205">
        <f>SUM($Z$10:Z15)</f>
        <v>19</v>
      </c>
      <c r="AC15" s="205">
        <f t="shared" si="9"/>
        <v>-17</v>
      </c>
      <c r="AD15" s="206">
        <f t="shared" si="10"/>
        <v>4.0000000000000036E-2</v>
      </c>
      <c r="AE15" s="204"/>
      <c r="AF15" s="184"/>
      <c r="AG15" s="205"/>
      <c r="AH15" s="185"/>
      <c r="AI15" s="205"/>
      <c r="AJ15" s="205"/>
      <c r="AK15" s="206"/>
      <c r="AL15" s="204">
        <f>COUNTIF('Suivi Component'!$N5:$N$205,B15)</f>
        <v>0</v>
      </c>
      <c r="AM15" s="184">
        <f>SUM($AL$10:$AL$15)</f>
        <v>1</v>
      </c>
      <c r="AN15" s="205"/>
      <c r="AO15" s="185">
        <f t="shared" si="11"/>
        <v>0.4</v>
      </c>
      <c r="AP15" s="205">
        <f>SUM(AN$10:AN15)</f>
        <v>20</v>
      </c>
      <c r="AQ15" s="205">
        <f t="shared" si="12"/>
        <v>-19</v>
      </c>
      <c r="AR15" s="206">
        <f t="shared" si="13"/>
        <v>2.0000000000000018E-2</v>
      </c>
      <c r="AS15" s="204"/>
      <c r="AT15" s="205"/>
      <c r="AU15" s="205"/>
      <c r="AV15" s="205"/>
      <c r="AW15" s="205"/>
      <c r="AX15" s="205"/>
      <c r="AY15" s="207"/>
    </row>
    <row r="16" spans="1:51" x14ac:dyDescent="0.3">
      <c r="B16" s="212">
        <f t="shared" si="15"/>
        <v>43562</v>
      </c>
      <c r="C16" s="203" t="str">
        <f>VLOOKUP(WEEKDAY(B16),A134:B140,2)</f>
        <v>D</v>
      </c>
      <c r="D16" s="204">
        <f>COUNTIF('Suivi PR_CAB'!$G$5:$G$205,B16)</f>
        <v>0</v>
      </c>
      <c r="E16" s="184">
        <f>SUM($D$10:$D$16)</f>
        <v>3</v>
      </c>
      <c r="F16" s="205"/>
      <c r="G16" s="185">
        <f t="shared" si="0"/>
        <v>0.19999999999999996</v>
      </c>
      <c r="H16" s="205">
        <f>SUM($F$10:F16)</f>
        <v>10</v>
      </c>
      <c r="I16" s="205">
        <f t="shared" si="1"/>
        <v>-7</v>
      </c>
      <c r="J16" s="206">
        <f t="shared" si="14"/>
        <v>6.0000000000000053E-2</v>
      </c>
      <c r="K16" s="204">
        <f>COUNTIF('Suivi PR_CAB'!$J$5:$J$205,B16)</f>
        <v>0</v>
      </c>
      <c r="L16" s="205">
        <f>SUM($K$10:$K$16)</f>
        <v>2</v>
      </c>
      <c r="M16" s="205"/>
      <c r="N16" s="185">
        <f t="shared" si="2"/>
        <v>0.4</v>
      </c>
      <c r="O16" s="205">
        <f>SUM($M$10:M16)</f>
        <v>20</v>
      </c>
      <c r="P16" s="205">
        <f t="shared" si="3"/>
        <v>-18</v>
      </c>
      <c r="Q16" s="206">
        <f t="shared" si="4"/>
        <v>4.0000000000000036E-2</v>
      </c>
      <c r="R16" s="204">
        <f>COUNTIF('Suivi PR_CAB'!$P5:$P$205,B16)</f>
        <v>0</v>
      </c>
      <c r="S16" s="184">
        <f>SUM($R$10:$R$16)</f>
        <v>1</v>
      </c>
      <c r="T16" s="205"/>
      <c r="U16" s="185">
        <f t="shared" si="5"/>
        <v>0.19999999999999996</v>
      </c>
      <c r="V16" s="205">
        <f>SUM(T$10:T16)</f>
        <v>10</v>
      </c>
      <c r="W16" s="205">
        <f t="shared" si="6"/>
        <v>-9</v>
      </c>
      <c r="X16" s="206">
        <f t="shared" si="7"/>
        <v>2.0000000000000018E-2</v>
      </c>
      <c r="Y16" s="215">
        <f>SUM($K$10:$K$16)</f>
        <v>2</v>
      </c>
      <c r="Z16" s="205"/>
      <c r="AA16" s="185">
        <f t="shared" si="8"/>
        <v>0.38</v>
      </c>
      <c r="AB16" s="205">
        <f>SUM($Z$10:Z16)</f>
        <v>19</v>
      </c>
      <c r="AC16" s="205">
        <f t="shared" si="9"/>
        <v>-17</v>
      </c>
      <c r="AD16" s="206">
        <f t="shared" si="10"/>
        <v>4.0000000000000036E-2</v>
      </c>
      <c r="AE16" s="204"/>
      <c r="AF16" s="184"/>
      <c r="AG16" s="205"/>
      <c r="AH16" s="185"/>
      <c r="AI16" s="205"/>
      <c r="AJ16" s="205"/>
      <c r="AK16" s="206"/>
      <c r="AL16" s="204">
        <f>COUNTIF('Suivi Component'!$N5:$N$205,B16)</f>
        <v>0</v>
      </c>
      <c r="AM16" s="184">
        <f>SUM($AL$10:$AL$16)</f>
        <v>1</v>
      </c>
      <c r="AN16" s="205"/>
      <c r="AO16" s="185">
        <f t="shared" si="11"/>
        <v>0.4</v>
      </c>
      <c r="AP16" s="205">
        <f>SUM(AN$10:AN16)</f>
        <v>20</v>
      </c>
      <c r="AQ16" s="205">
        <f t="shared" si="12"/>
        <v>-19</v>
      </c>
      <c r="AR16" s="206">
        <f t="shared" si="13"/>
        <v>2.0000000000000018E-2</v>
      </c>
      <c r="AS16" s="204"/>
      <c r="AT16" s="205"/>
      <c r="AU16" s="205"/>
      <c r="AV16" s="205"/>
      <c r="AW16" s="205"/>
      <c r="AX16" s="205"/>
      <c r="AY16" s="207"/>
    </row>
    <row r="17" spans="2:51" x14ac:dyDescent="0.3">
      <c r="B17" s="212">
        <f t="shared" si="15"/>
        <v>43563</v>
      </c>
      <c r="C17" s="203" t="str">
        <f>VLOOKUP(WEEKDAY(B17),A134:B140,2)</f>
        <v>L</v>
      </c>
      <c r="D17" s="204">
        <f>COUNTIF('Suivi PR_CAB'!$G$5:$G$205,B17)</f>
        <v>0</v>
      </c>
      <c r="E17" s="184">
        <f>SUM($D$10:$D$17)</f>
        <v>3</v>
      </c>
      <c r="F17" s="205">
        <v>2</v>
      </c>
      <c r="G17" s="185">
        <f t="shared" si="0"/>
        <v>0.24</v>
      </c>
      <c r="H17" s="205">
        <f>SUM($F$10:F17)</f>
        <v>12</v>
      </c>
      <c r="I17" s="205">
        <f t="shared" si="1"/>
        <v>-9</v>
      </c>
      <c r="J17" s="206">
        <f t="shared" si="14"/>
        <v>6.0000000000000053E-2</v>
      </c>
      <c r="K17" s="204">
        <f>COUNTIF('Suivi PR_CAB'!$J$5:$J$205,B17)</f>
        <v>0</v>
      </c>
      <c r="L17" s="205">
        <f>SUM($K$10:$K$17)</f>
        <v>2</v>
      </c>
      <c r="M17" s="205">
        <v>9</v>
      </c>
      <c r="N17" s="185">
        <f t="shared" si="2"/>
        <v>0.58000000000000007</v>
      </c>
      <c r="O17" s="205">
        <f>SUM($M$10:M17)</f>
        <v>29</v>
      </c>
      <c r="P17" s="205">
        <f t="shared" si="3"/>
        <v>-27</v>
      </c>
      <c r="Q17" s="206">
        <f t="shared" si="4"/>
        <v>4.0000000000000036E-2</v>
      </c>
      <c r="R17" s="204">
        <f>COUNTIF('Suivi PR_CAB'!$P5:$P$205,B17)</f>
        <v>0</v>
      </c>
      <c r="S17" s="184">
        <f>SUM($R$10:$R$17)</f>
        <v>1</v>
      </c>
      <c r="T17" s="205">
        <v>2</v>
      </c>
      <c r="U17" s="185">
        <f t="shared" si="5"/>
        <v>0.24</v>
      </c>
      <c r="V17" s="205">
        <f>SUM(T$10:T17)</f>
        <v>12</v>
      </c>
      <c r="W17" s="205">
        <f t="shared" si="6"/>
        <v>-11</v>
      </c>
      <c r="X17" s="206">
        <f t="shared" si="7"/>
        <v>2.0000000000000018E-2</v>
      </c>
      <c r="Y17" s="215">
        <f>SUM($K$10:$K$17)</f>
        <v>2</v>
      </c>
      <c r="Z17" s="205">
        <v>5</v>
      </c>
      <c r="AA17" s="185">
        <f t="shared" si="8"/>
        <v>0.48</v>
      </c>
      <c r="AB17" s="205">
        <f>SUM($Z$10:Z17)</f>
        <v>24</v>
      </c>
      <c r="AC17" s="205">
        <f t="shared" si="9"/>
        <v>-22</v>
      </c>
      <c r="AD17" s="206">
        <f t="shared" si="10"/>
        <v>4.0000000000000036E-2</v>
      </c>
      <c r="AE17" s="204"/>
      <c r="AF17" s="184"/>
      <c r="AG17" s="205"/>
      <c r="AH17" s="185"/>
      <c r="AI17" s="205"/>
      <c r="AJ17" s="205"/>
      <c r="AK17" s="206"/>
      <c r="AL17" s="204">
        <f>COUNTIF('Suivi Component'!$N5:$N$205,B17)</f>
        <v>0</v>
      </c>
      <c r="AM17" s="184">
        <f>SUM($AL$10:$AL$17)</f>
        <v>1</v>
      </c>
      <c r="AN17" s="205">
        <v>9</v>
      </c>
      <c r="AO17" s="185">
        <f t="shared" si="11"/>
        <v>0.58000000000000007</v>
      </c>
      <c r="AP17" s="205">
        <f>SUM(AN$10:AN17)</f>
        <v>29</v>
      </c>
      <c r="AQ17" s="205">
        <f t="shared" si="12"/>
        <v>-28</v>
      </c>
      <c r="AR17" s="206">
        <f t="shared" si="13"/>
        <v>2.0000000000000018E-2</v>
      </c>
      <c r="AS17" s="204"/>
      <c r="AT17" s="205"/>
      <c r="AU17" s="205"/>
      <c r="AV17" s="205"/>
      <c r="AW17" s="205"/>
      <c r="AX17" s="205"/>
      <c r="AY17" s="207"/>
    </row>
    <row r="18" spans="2:51" x14ac:dyDescent="0.3">
      <c r="B18" s="212">
        <f t="shared" si="15"/>
        <v>43564</v>
      </c>
      <c r="C18" s="203" t="str">
        <f>VLOOKUP(WEEKDAY(B18),A134:B140,2)</f>
        <v>M</v>
      </c>
      <c r="D18" s="204">
        <f>COUNTIF('Suivi PR_CAB'!$G$5:$G$205,B18)</f>
        <v>0</v>
      </c>
      <c r="E18" s="184">
        <f>SUM($D$10:$D$18)</f>
        <v>3</v>
      </c>
      <c r="F18" s="205">
        <v>2</v>
      </c>
      <c r="G18" s="185">
        <f t="shared" si="0"/>
        <v>0.28000000000000003</v>
      </c>
      <c r="H18" s="205">
        <f>SUM($F$10:F18)</f>
        <v>14</v>
      </c>
      <c r="I18" s="205">
        <f t="shared" si="1"/>
        <v>-11</v>
      </c>
      <c r="J18" s="206">
        <f t="shared" si="14"/>
        <v>6.0000000000000053E-2</v>
      </c>
      <c r="K18" s="204">
        <f>COUNTIF('Suivi PR_CAB'!$J$5:$J$205,B18)</f>
        <v>0</v>
      </c>
      <c r="L18" s="205">
        <f>SUM($K$10:$K$18)</f>
        <v>2</v>
      </c>
      <c r="M18" s="205">
        <v>10</v>
      </c>
      <c r="N18" s="185">
        <f t="shared" si="2"/>
        <v>0.78</v>
      </c>
      <c r="O18" s="205">
        <f>SUM($M$10:M18)</f>
        <v>39</v>
      </c>
      <c r="P18" s="205">
        <f t="shared" si="3"/>
        <v>-37</v>
      </c>
      <c r="Q18" s="206">
        <f t="shared" si="4"/>
        <v>4.0000000000000036E-2</v>
      </c>
      <c r="R18" s="204">
        <f>COUNTIF('Suivi PR_CAB'!$P5:$P$205,B18)</f>
        <v>0</v>
      </c>
      <c r="S18" s="184">
        <f>SUM($R$10:$R$18)</f>
        <v>1</v>
      </c>
      <c r="T18" s="205">
        <v>2</v>
      </c>
      <c r="U18" s="185">
        <f t="shared" si="5"/>
        <v>0.28000000000000003</v>
      </c>
      <c r="V18" s="205">
        <f>SUM(T$10:T18)</f>
        <v>14</v>
      </c>
      <c r="W18" s="205">
        <f t="shared" si="6"/>
        <v>-13</v>
      </c>
      <c r="X18" s="206">
        <f t="shared" si="7"/>
        <v>2.0000000000000018E-2</v>
      </c>
      <c r="Y18" s="215">
        <f>SUM($K$10:$K$18)</f>
        <v>2</v>
      </c>
      <c r="Z18" s="205">
        <v>5</v>
      </c>
      <c r="AA18" s="185">
        <f t="shared" si="8"/>
        <v>0.58000000000000007</v>
      </c>
      <c r="AB18" s="205">
        <f>SUM($Z$10:Z18)</f>
        <v>29</v>
      </c>
      <c r="AC18" s="205">
        <f t="shared" si="9"/>
        <v>-27</v>
      </c>
      <c r="AD18" s="206">
        <f t="shared" si="10"/>
        <v>4.0000000000000036E-2</v>
      </c>
      <c r="AE18" s="204"/>
      <c r="AF18" s="184"/>
      <c r="AG18" s="205"/>
      <c r="AH18" s="185"/>
      <c r="AI18" s="205"/>
      <c r="AJ18" s="205"/>
      <c r="AK18" s="206"/>
      <c r="AL18" s="204">
        <f>COUNTIF('Suivi Component'!$N5:$N$205,B18)</f>
        <v>0</v>
      </c>
      <c r="AM18" s="184">
        <f>SUM($AL$10:$AL$18)</f>
        <v>1</v>
      </c>
      <c r="AN18" s="205">
        <v>6</v>
      </c>
      <c r="AO18" s="185">
        <f t="shared" si="11"/>
        <v>0.7</v>
      </c>
      <c r="AP18" s="205">
        <f>SUM(AN$10:AN18)</f>
        <v>35</v>
      </c>
      <c r="AQ18" s="205">
        <f t="shared" si="12"/>
        <v>-34</v>
      </c>
      <c r="AR18" s="206">
        <f t="shared" si="13"/>
        <v>2.0000000000000018E-2</v>
      </c>
      <c r="AS18" s="204"/>
      <c r="AT18" s="205"/>
      <c r="AU18" s="205"/>
      <c r="AV18" s="205"/>
      <c r="AW18" s="205"/>
      <c r="AX18" s="205"/>
      <c r="AY18" s="207"/>
    </row>
    <row r="19" spans="2:51" x14ac:dyDescent="0.3">
      <c r="B19" s="212">
        <f t="shared" si="15"/>
        <v>43565</v>
      </c>
      <c r="C19" s="203" t="str">
        <f>VLOOKUP(WEEKDAY(B19),A134:B140,2)</f>
        <v>M</v>
      </c>
      <c r="D19" s="204">
        <f>COUNTIF('Suivi PR_CAB'!$G$5:$G$205,B19)</f>
        <v>0</v>
      </c>
      <c r="E19" s="184">
        <f>SUM($D$10:$D$19)</f>
        <v>3</v>
      </c>
      <c r="F19" s="205">
        <v>2</v>
      </c>
      <c r="G19" s="185">
        <f t="shared" si="0"/>
        <v>0.31999999999999995</v>
      </c>
      <c r="H19" s="205">
        <f>SUM($F$10:F19)</f>
        <v>16</v>
      </c>
      <c r="I19" s="205">
        <f t="shared" si="1"/>
        <v>-13</v>
      </c>
      <c r="J19" s="206">
        <f t="shared" si="14"/>
        <v>6.0000000000000053E-2</v>
      </c>
      <c r="K19" s="204">
        <f>COUNTIF('Suivi PR_CAB'!$J$5:$J$205,B19)</f>
        <v>0</v>
      </c>
      <c r="L19" s="205">
        <f>SUM($K$10:$K$19)</f>
        <v>2</v>
      </c>
      <c r="M19" s="205">
        <v>11</v>
      </c>
      <c r="N19" s="185">
        <f t="shared" si="2"/>
        <v>1</v>
      </c>
      <c r="O19" s="205">
        <f>SUM($M$10:M19)</f>
        <v>50</v>
      </c>
      <c r="P19" s="205">
        <f t="shared" si="3"/>
        <v>-48</v>
      </c>
      <c r="Q19" s="206">
        <f t="shared" si="4"/>
        <v>4.0000000000000036E-2</v>
      </c>
      <c r="R19" s="204">
        <f>COUNTIF('Suivi PR_CAB'!$P5:$P$205,B19)</f>
        <v>0</v>
      </c>
      <c r="S19" s="184">
        <f>SUM($R$10:$R$19)</f>
        <v>1</v>
      </c>
      <c r="T19" s="205">
        <v>2</v>
      </c>
      <c r="U19" s="185">
        <f t="shared" si="5"/>
        <v>0.31999999999999995</v>
      </c>
      <c r="V19" s="205">
        <f>SUM(T$10:T19)</f>
        <v>16</v>
      </c>
      <c r="W19" s="205">
        <f t="shared" si="6"/>
        <v>-15</v>
      </c>
      <c r="X19" s="206">
        <f t="shared" si="7"/>
        <v>2.0000000000000018E-2</v>
      </c>
      <c r="Y19" s="215">
        <f>SUM($K$10:$K$19)</f>
        <v>2</v>
      </c>
      <c r="Z19" s="205">
        <v>5</v>
      </c>
      <c r="AA19" s="185">
        <f t="shared" si="8"/>
        <v>0.67999999999999994</v>
      </c>
      <c r="AB19" s="205">
        <f>SUM($Z$10:Z19)</f>
        <v>34</v>
      </c>
      <c r="AC19" s="205">
        <f t="shared" si="9"/>
        <v>-32</v>
      </c>
      <c r="AD19" s="206">
        <f t="shared" si="10"/>
        <v>4.0000000000000036E-2</v>
      </c>
      <c r="AE19" s="204"/>
      <c r="AF19" s="184"/>
      <c r="AG19" s="205"/>
      <c r="AH19" s="185"/>
      <c r="AI19" s="205"/>
      <c r="AJ19" s="205"/>
      <c r="AK19" s="206"/>
      <c r="AL19" s="204">
        <f>COUNTIF('Suivi Component'!$N5:$N$205,B19)</f>
        <v>0</v>
      </c>
      <c r="AM19" s="184">
        <f>SUM($AL$10:$AL$19)</f>
        <v>1</v>
      </c>
      <c r="AN19" s="205">
        <v>0</v>
      </c>
      <c r="AO19" s="185">
        <f t="shared" si="11"/>
        <v>0.7</v>
      </c>
      <c r="AP19" s="205">
        <f>SUM(AN$10:AN19)</f>
        <v>35</v>
      </c>
      <c r="AQ19" s="205">
        <f t="shared" si="12"/>
        <v>-34</v>
      </c>
      <c r="AR19" s="206">
        <f t="shared" si="13"/>
        <v>2.0000000000000018E-2</v>
      </c>
      <c r="AS19" s="204"/>
      <c r="AT19" s="205"/>
      <c r="AU19" s="205"/>
      <c r="AV19" s="205"/>
      <c r="AW19" s="205"/>
      <c r="AX19" s="205"/>
      <c r="AY19" s="207"/>
    </row>
    <row r="20" spans="2:51" x14ac:dyDescent="0.3">
      <c r="B20" s="212">
        <f t="shared" si="15"/>
        <v>43566</v>
      </c>
      <c r="C20" s="203" t="str">
        <f>VLOOKUP(WEEKDAY(B20),A134:B140,2)</f>
        <v>J</v>
      </c>
      <c r="D20" s="204">
        <f>COUNTIF('Suivi PR_CAB'!$G$5:$G$205,B20)</f>
        <v>0</v>
      </c>
      <c r="E20" s="184">
        <f>SUM($D$10:$D$20)</f>
        <v>3</v>
      </c>
      <c r="F20" s="205">
        <v>2</v>
      </c>
      <c r="G20" s="185">
        <f t="shared" si="0"/>
        <v>0.36</v>
      </c>
      <c r="H20" s="205">
        <f>SUM($F$10:F20)</f>
        <v>18</v>
      </c>
      <c r="I20" s="205">
        <f t="shared" si="1"/>
        <v>-15</v>
      </c>
      <c r="J20" s="206">
        <f t="shared" si="14"/>
        <v>6.0000000000000053E-2</v>
      </c>
      <c r="K20" s="204">
        <f>COUNTIF('Suivi PR_CAB'!$J$5:$J$205,B20)</f>
        <v>0</v>
      </c>
      <c r="L20" s="205">
        <f>SUM($K$10:$K$20)</f>
        <v>2</v>
      </c>
      <c r="N20" s="185">
        <f t="shared" si="2"/>
        <v>1</v>
      </c>
      <c r="O20" s="205">
        <f>SUM($M$10:M20)</f>
        <v>50</v>
      </c>
      <c r="P20" s="205">
        <f t="shared" si="3"/>
        <v>-48</v>
      </c>
      <c r="Q20" s="206">
        <f t="shared" si="4"/>
        <v>4.0000000000000036E-2</v>
      </c>
      <c r="R20" s="204">
        <f>COUNTIF('Suivi PR_CAB'!$P5:$P$205,B20)</f>
        <v>0</v>
      </c>
      <c r="S20" s="184">
        <f>SUM($R$10:$R$20)</f>
        <v>1</v>
      </c>
      <c r="T20" s="205">
        <v>2</v>
      </c>
      <c r="U20" s="185">
        <f t="shared" si="5"/>
        <v>0.36</v>
      </c>
      <c r="V20" s="205">
        <f>SUM(T$10:T20)</f>
        <v>18</v>
      </c>
      <c r="W20" s="205">
        <f t="shared" si="6"/>
        <v>-17</v>
      </c>
      <c r="X20" s="206">
        <f>IF($T$127&lt;&gt;0,SUM(1-($T$127-S20)/$T$127),0)</f>
        <v>2.0000000000000018E-2</v>
      </c>
      <c r="Y20" s="215">
        <f>SUM($K$10:$K$20)</f>
        <v>2</v>
      </c>
      <c r="Z20" s="205">
        <v>5</v>
      </c>
      <c r="AA20" s="185">
        <f t="shared" si="8"/>
        <v>0.78</v>
      </c>
      <c r="AB20" s="205">
        <f>SUM($Z$10:Z20)</f>
        <v>39</v>
      </c>
      <c r="AC20" s="205">
        <f t="shared" si="9"/>
        <v>-37</v>
      </c>
      <c r="AD20" s="206">
        <f t="shared" si="10"/>
        <v>4.0000000000000036E-2</v>
      </c>
      <c r="AE20" s="204"/>
      <c r="AF20" s="184"/>
      <c r="AG20" s="205"/>
      <c r="AH20" s="185"/>
      <c r="AI20" s="205"/>
      <c r="AJ20" s="205"/>
      <c r="AK20" s="206"/>
      <c r="AL20" s="204">
        <f>COUNTIF('Suivi Component'!$N5:$N$205,B20)</f>
        <v>0</v>
      </c>
      <c r="AM20" s="184">
        <f>SUM($AL$10:$AL$20)</f>
        <v>1</v>
      </c>
      <c r="AN20" s="205">
        <v>0</v>
      </c>
      <c r="AO20" s="185">
        <f t="shared" si="11"/>
        <v>0.7</v>
      </c>
      <c r="AP20" s="205">
        <f>SUM(AN$10:AN20)</f>
        <v>35</v>
      </c>
      <c r="AQ20" s="205">
        <f t="shared" si="12"/>
        <v>-34</v>
      </c>
      <c r="AR20" s="206">
        <f t="shared" si="13"/>
        <v>2.0000000000000018E-2</v>
      </c>
      <c r="AS20" s="204"/>
      <c r="AT20" s="205"/>
      <c r="AU20" s="205"/>
      <c r="AV20" s="205"/>
      <c r="AW20" s="205"/>
      <c r="AX20" s="205"/>
      <c r="AY20" s="207"/>
    </row>
    <row r="21" spans="2:51" x14ac:dyDescent="0.3">
      <c r="B21" s="212">
        <f t="shared" si="15"/>
        <v>43567</v>
      </c>
      <c r="C21" s="203" t="str">
        <f>VLOOKUP(WEEKDAY(B21),A134:B140,2)</f>
        <v>V</v>
      </c>
      <c r="D21" s="204"/>
      <c r="E21" s="184"/>
      <c r="F21" s="205"/>
      <c r="G21" s="185"/>
      <c r="H21" s="205"/>
      <c r="I21" s="205"/>
      <c r="J21" s="206"/>
      <c r="K21" s="204"/>
      <c r="L21" s="205"/>
      <c r="M21" s="205"/>
      <c r="N21" s="205"/>
      <c r="O21" s="205"/>
      <c r="P21" s="205"/>
      <c r="Q21" s="207"/>
      <c r="R21" s="204"/>
      <c r="S21" s="205"/>
      <c r="T21" s="205"/>
      <c r="U21" s="205"/>
      <c r="V21" s="205"/>
      <c r="W21" s="205"/>
      <c r="X21" s="207"/>
      <c r="Y21" s="215"/>
      <c r="Z21" s="205"/>
      <c r="AA21" s="185"/>
      <c r="AB21" s="205"/>
      <c r="AC21" s="205"/>
      <c r="AD21" s="206"/>
      <c r="AE21" s="204"/>
      <c r="AF21" s="205"/>
      <c r="AG21" s="205"/>
      <c r="AH21" s="205"/>
      <c r="AI21" s="205"/>
      <c r="AJ21" s="205"/>
      <c r="AK21" s="207"/>
      <c r="AL21" s="204"/>
      <c r="AM21" s="205"/>
      <c r="AN21" s="205"/>
      <c r="AO21" s="205"/>
      <c r="AP21" s="205"/>
      <c r="AQ21" s="205"/>
      <c r="AR21" s="207"/>
      <c r="AS21" s="204"/>
      <c r="AT21" s="205"/>
      <c r="AU21" s="205"/>
      <c r="AV21" s="205"/>
      <c r="AW21" s="205"/>
      <c r="AX21" s="205"/>
      <c r="AY21" s="207"/>
    </row>
    <row r="22" spans="2:51" x14ac:dyDescent="0.3">
      <c r="B22" s="212">
        <f t="shared" si="15"/>
        <v>43568</v>
      </c>
      <c r="C22" s="203" t="str">
        <f>VLOOKUP(WEEKDAY(B22),A134:B140,2)</f>
        <v>S</v>
      </c>
      <c r="D22" s="204"/>
      <c r="E22" s="184"/>
      <c r="F22" s="205"/>
      <c r="G22" s="185"/>
      <c r="H22" s="205"/>
      <c r="I22" s="205"/>
      <c r="J22" s="206"/>
      <c r="K22" s="204"/>
      <c r="L22" s="205"/>
      <c r="M22" s="205"/>
      <c r="N22" s="205"/>
      <c r="O22" s="205"/>
      <c r="P22" s="205"/>
      <c r="Q22" s="207"/>
      <c r="R22" s="204"/>
      <c r="S22" s="205"/>
      <c r="T22" s="205"/>
      <c r="U22" s="205"/>
      <c r="V22" s="205"/>
      <c r="W22" s="205"/>
      <c r="X22" s="207"/>
      <c r="Y22" s="215"/>
      <c r="Z22" s="205"/>
      <c r="AA22" s="185"/>
      <c r="AB22" s="205"/>
      <c r="AC22" s="205"/>
      <c r="AD22" s="206"/>
      <c r="AE22" s="204"/>
      <c r="AF22" s="205"/>
      <c r="AG22" s="205"/>
      <c r="AH22" s="205"/>
      <c r="AI22" s="205"/>
      <c r="AJ22" s="205"/>
      <c r="AK22" s="207"/>
      <c r="AL22" s="204"/>
      <c r="AM22" s="205"/>
      <c r="AN22" s="205"/>
      <c r="AO22" s="205"/>
      <c r="AP22" s="205"/>
      <c r="AQ22" s="205"/>
      <c r="AR22" s="207"/>
      <c r="AS22" s="204"/>
      <c r="AT22" s="205"/>
      <c r="AU22" s="205"/>
      <c r="AV22" s="205"/>
      <c r="AW22" s="205"/>
      <c r="AX22" s="205"/>
      <c r="AY22" s="207"/>
    </row>
    <row r="23" spans="2:51" x14ac:dyDescent="0.3">
      <c r="B23" s="212">
        <f t="shared" si="15"/>
        <v>43569</v>
      </c>
      <c r="C23" s="203" t="str">
        <f>VLOOKUP(WEEKDAY(B23),A134:B140,2)</f>
        <v>D</v>
      </c>
      <c r="D23" s="204"/>
      <c r="E23" s="184"/>
      <c r="F23" s="205"/>
      <c r="G23" s="185"/>
      <c r="H23" s="205"/>
      <c r="I23" s="205"/>
      <c r="J23" s="206"/>
      <c r="K23" s="204"/>
      <c r="L23" s="205"/>
      <c r="M23" s="205"/>
      <c r="N23" s="205"/>
      <c r="O23" s="205"/>
      <c r="P23" s="205"/>
      <c r="Q23" s="207"/>
      <c r="R23" s="204"/>
      <c r="S23" s="205"/>
      <c r="T23" s="205"/>
      <c r="U23" s="205"/>
      <c r="V23" s="205"/>
      <c r="W23" s="205"/>
      <c r="X23" s="207"/>
      <c r="Y23" s="215"/>
      <c r="Z23" s="205"/>
      <c r="AA23" s="185"/>
      <c r="AB23" s="205"/>
      <c r="AC23" s="205"/>
      <c r="AD23" s="206"/>
      <c r="AE23" s="204"/>
      <c r="AF23" s="205"/>
      <c r="AG23" s="205"/>
      <c r="AH23" s="205"/>
      <c r="AI23" s="205"/>
      <c r="AJ23" s="205"/>
      <c r="AK23" s="207"/>
      <c r="AL23" s="204"/>
      <c r="AM23" s="205"/>
      <c r="AN23" s="205"/>
      <c r="AO23" s="205"/>
      <c r="AP23" s="205"/>
      <c r="AQ23" s="205"/>
      <c r="AR23" s="207"/>
      <c r="AS23" s="204"/>
      <c r="AT23" s="205"/>
      <c r="AU23" s="205"/>
      <c r="AV23" s="205"/>
      <c r="AW23" s="205"/>
      <c r="AX23" s="205"/>
      <c r="AY23" s="207"/>
    </row>
    <row r="24" spans="2:51" x14ac:dyDescent="0.3">
      <c r="B24" s="212">
        <f t="shared" si="15"/>
        <v>43570</v>
      </c>
      <c r="C24" s="203" t="str">
        <f>VLOOKUP(WEEKDAY(B24),A134:B140,2)</f>
        <v>L</v>
      </c>
      <c r="D24" s="204"/>
      <c r="E24" s="184"/>
      <c r="F24" s="205"/>
      <c r="G24" s="185"/>
      <c r="H24" s="205"/>
      <c r="I24" s="205"/>
      <c r="J24" s="206"/>
      <c r="K24" s="204"/>
      <c r="L24" s="205"/>
      <c r="M24" s="205"/>
      <c r="N24" s="205"/>
      <c r="O24" s="205"/>
      <c r="P24" s="205"/>
      <c r="Q24" s="207"/>
      <c r="R24" s="204"/>
      <c r="S24" s="205"/>
      <c r="T24" s="205"/>
      <c r="U24" s="205"/>
      <c r="V24" s="205"/>
      <c r="W24" s="205"/>
      <c r="X24" s="207"/>
      <c r="Y24" s="215"/>
      <c r="Z24" s="205"/>
      <c r="AA24" s="185"/>
      <c r="AB24" s="205"/>
      <c r="AC24" s="205"/>
      <c r="AD24" s="206"/>
      <c r="AE24" s="204"/>
      <c r="AF24" s="205"/>
      <c r="AG24" s="205"/>
      <c r="AH24" s="205"/>
      <c r="AI24" s="205"/>
      <c r="AJ24" s="205"/>
      <c r="AK24" s="207"/>
      <c r="AL24" s="204"/>
      <c r="AM24" s="205"/>
      <c r="AN24" s="205"/>
      <c r="AO24" s="205"/>
      <c r="AP24" s="205"/>
      <c r="AQ24" s="205"/>
      <c r="AR24" s="207"/>
      <c r="AS24" s="204"/>
      <c r="AT24" s="205"/>
      <c r="AU24" s="205"/>
      <c r="AV24" s="205"/>
      <c r="AW24" s="205"/>
      <c r="AX24" s="205"/>
      <c r="AY24" s="207"/>
    </row>
    <row r="25" spans="2:51" x14ac:dyDescent="0.3">
      <c r="B25" s="212">
        <f t="shared" si="15"/>
        <v>43571</v>
      </c>
      <c r="C25" s="203" t="str">
        <f>VLOOKUP(WEEKDAY(B25),A134:B140,2)</f>
        <v>M</v>
      </c>
      <c r="D25" s="204"/>
      <c r="E25" s="184"/>
      <c r="F25" s="205"/>
      <c r="G25" s="185"/>
      <c r="H25" s="205"/>
      <c r="I25" s="205"/>
      <c r="J25" s="206"/>
      <c r="K25" s="204"/>
      <c r="L25" s="205"/>
      <c r="M25" s="205"/>
      <c r="N25" s="205"/>
      <c r="O25" s="205"/>
      <c r="P25" s="205"/>
      <c r="Q25" s="207"/>
      <c r="R25" s="204"/>
      <c r="S25" s="205"/>
      <c r="T25" s="205"/>
      <c r="U25" s="205"/>
      <c r="V25" s="205"/>
      <c r="W25" s="205"/>
      <c r="X25" s="207"/>
      <c r="Y25" s="215"/>
      <c r="Z25" s="205"/>
      <c r="AA25" s="185"/>
      <c r="AB25" s="205"/>
      <c r="AC25" s="205"/>
      <c r="AD25" s="206"/>
      <c r="AE25" s="204"/>
      <c r="AF25" s="205"/>
      <c r="AG25" s="205"/>
      <c r="AH25" s="205"/>
      <c r="AI25" s="205"/>
      <c r="AJ25" s="205"/>
      <c r="AK25" s="207"/>
      <c r="AL25" s="204"/>
      <c r="AM25" s="205"/>
      <c r="AN25" s="205"/>
      <c r="AO25" s="205"/>
      <c r="AP25" s="205"/>
      <c r="AQ25" s="205"/>
      <c r="AR25" s="207"/>
      <c r="AS25" s="204"/>
      <c r="AT25" s="205"/>
      <c r="AU25" s="205"/>
      <c r="AV25" s="205"/>
      <c r="AW25" s="205"/>
      <c r="AX25" s="205"/>
      <c r="AY25" s="207"/>
    </row>
    <row r="26" spans="2:51" x14ac:dyDescent="0.3">
      <c r="B26" s="212">
        <f t="shared" si="15"/>
        <v>43572</v>
      </c>
      <c r="C26" s="203" t="str">
        <f>VLOOKUP(WEEKDAY(B26),A134:B140,2)</f>
        <v>M</v>
      </c>
      <c r="D26" s="204"/>
      <c r="E26" s="184"/>
      <c r="F26" s="205"/>
      <c r="G26" s="185"/>
      <c r="H26" s="205"/>
      <c r="I26" s="205"/>
      <c r="J26" s="206"/>
      <c r="K26" s="204"/>
      <c r="L26" s="205"/>
      <c r="M26" s="205"/>
      <c r="N26" s="205"/>
      <c r="O26" s="205"/>
      <c r="P26" s="205"/>
      <c r="Q26" s="207"/>
      <c r="R26" s="204"/>
      <c r="S26" s="205"/>
      <c r="T26" s="205"/>
      <c r="U26" s="205"/>
      <c r="V26" s="205"/>
      <c r="W26" s="205"/>
      <c r="X26" s="207"/>
      <c r="Y26" s="215"/>
      <c r="Z26" s="205"/>
      <c r="AA26" s="185"/>
      <c r="AB26" s="205"/>
      <c r="AC26" s="205"/>
      <c r="AD26" s="206"/>
      <c r="AE26" s="204"/>
      <c r="AF26" s="205"/>
      <c r="AG26" s="205"/>
      <c r="AH26" s="205"/>
      <c r="AI26" s="205"/>
      <c r="AJ26" s="205"/>
      <c r="AK26" s="207"/>
      <c r="AL26" s="204"/>
      <c r="AM26" s="205"/>
      <c r="AN26" s="205"/>
      <c r="AO26" s="205"/>
      <c r="AP26" s="205"/>
      <c r="AQ26" s="205"/>
      <c r="AR26" s="207"/>
      <c r="AS26" s="204"/>
      <c r="AT26" s="205"/>
      <c r="AU26" s="205"/>
      <c r="AV26" s="205"/>
      <c r="AW26" s="205"/>
      <c r="AX26" s="205"/>
      <c r="AY26" s="207"/>
    </row>
    <row r="27" spans="2:51" x14ac:dyDescent="0.3">
      <c r="B27" s="212">
        <f t="shared" si="15"/>
        <v>43573</v>
      </c>
      <c r="C27" s="203" t="str">
        <f>VLOOKUP(WEEKDAY(B27),A134:B140,2)</f>
        <v>J</v>
      </c>
      <c r="D27" s="204"/>
      <c r="E27" s="184"/>
      <c r="F27" s="205"/>
      <c r="G27" s="185"/>
      <c r="H27" s="205"/>
      <c r="I27" s="205"/>
      <c r="J27" s="206"/>
      <c r="K27" s="204"/>
      <c r="L27" s="205"/>
      <c r="M27" s="205"/>
      <c r="N27" s="205"/>
      <c r="O27" s="205"/>
      <c r="P27" s="205"/>
      <c r="Q27" s="207"/>
      <c r="R27" s="204"/>
      <c r="S27" s="205"/>
      <c r="T27" s="205"/>
      <c r="U27" s="205"/>
      <c r="V27" s="205"/>
      <c r="W27" s="205"/>
      <c r="X27" s="207"/>
      <c r="Y27" s="215"/>
      <c r="Z27" s="205"/>
      <c r="AA27" s="185"/>
      <c r="AB27" s="205"/>
      <c r="AC27" s="205"/>
      <c r="AD27" s="206"/>
      <c r="AE27" s="204"/>
      <c r="AF27" s="205"/>
      <c r="AG27" s="205"/>
      <c r="AH27" s="205"/>
      <c r="AI27" s="205"/>
      <c r="AJ27" s="205"/>
      <c r="AK27" s="207"/>
      <c r="AL27" s="204"/>
      <c r="AM27" s="205"/>
      <c r="AN27" s="205"/>
      <c r="AO27" s="205"/>
      <c r="AP27" s="205"/>
      <c r="AQ27" s="205"/>
      <c r="AR27" s="207"/>
      <c r="AS27" s="204"/>
      <c r="AT27" s="205"/>
      <c r="AU27" s="205"/>
      <c r="AV27" s="205"/>
      <c r="AW27" s="205"/>
      <c r="AX27" s="205"/>
      <c r="AY27" s="207"/>
    </row>
    <row r="28" spans="2:51" x14ac:dyDescent="0.3">
      <c r="B28" s="212">
        <f t="shared" si="15"/>
        <v>43574</v>
      </c>
      <c r="C28" s="203" t="str">
        <f>VLOOKUP(WEEKDAY(B28),A134:B140,2)</f>
        <v>V</v>
      </c>
      <c r="D28" s="204"/>
      <c r="E28" s="184"/>
      <c r="F28" s="205"/>
      <c r="G28" s="185"/>
      <c r="H28" s="205"/>
      <c r="I28" s="205"/>
      <c r="J28" s="206"/>
      <c r="K28" s="204"/>
      <c r="L28" s="205"/>
      <c r="M28" s="205"/>
      <c r="N28" s="205"/>
      <c r="O28" s="205"/>
      <c r="P28" s="205"/>
      <c r="Q28" s="207"/>
      <c r="R28" s="204"/>
      <c r="S28" s="205"/>
      <c r="T28" s="205"/>
      <c r="U28" s="205"/>
      <c r="V28" s="205"/>
      <c r="W28" s="205"/>
      <c r="X28" s="207"/>
      <c r="Y28" s="215"/>
      <c r="Z28" s="205"/>
      <c r="AA28" s="185"/>
      <c r="AB28" s="205"/>
      <c r="AC28" s="205"/>
      <c r="AD28" s="206"/>
      <c r="AE28" s="204"/>
      <c r="AF28" s="205"/>
      <c r="AG28" s="205"/>
      <c r="AH28" s="205"/>
      <c r="AI28" s="205"/>
      <c r="AJ28" s="205"/>
      <c r="AK28" s="207"/>
      <c r="AL28" s="204"/>
      <c r="AM28" s="205"/>
      <c r="AN28" s="205"/>
      <c r="AO28" s="205"/>
      <c r="AP28" s="205"/>
      <c r="AQ28" s="205"/>
      <c r="AR28" s="207"/>
      <c r="AS28" s="204"/>
      <c r="AT28" s="205"/>
      <c r="AU28" s="205"/>
      <c r="AV28" s="205"/>
      <c r="AW28" s="205"/>
      <c r="AX28" s="205"/>
      <c r="AY28" s="207"/>
    </row>
    <row r="29" spans="2:51" x14ac:dyDescent="0.3">
      <c r="B29" s="212">
        <f t="shared" si="15"/>
        <v>43575</v>
      </c>
      <c r="C29" s="203" t="str">
        <f>VLOOKUP(WEEKDAY(B29),A134:B140,2)</f>
        <v>S</v>
      </c>
      <c r="D29" s="204"/>
      <c r="E29" s="184"/>
      <c r="F29" s="205"/>
      <c r="G29" s="185"/>
      <c r="H29" s="205"/>
      <c r="I29" s="205"/>
      <c r="J29" s="206"/>
      <c r="K29" s="204"/>
      <c r="L29" s="205"/>
      <c r="M29" s="205"/>
      <c r="N29" s="205"/>
      <c r="O29" s="205"/>
      <c r="P29" s="205"/>
      <c r="Q29" s="207"/>
      <c r="R29" s="204"/>
      <c r="S29" s="205"/>
      <c r="T29" s="205"/>
      <c r="U29" s="205"/>
      <c r="V29" s="205"/>
      <c r="W29" s="205"/>
      <c r="X29" s="207"/>
      <c r="Y29" s="215"/>
      <c r="Z29" s="205"/>
      <c r="AA29" s="185"/>
      <c r="AB29" s="205"/>
      <c r="AC29" s="205"/>
      <c r="AD29" s="206"/>
      <c r="AE29" s="204"/>
      <c r="AF29" s="205"/>
      <c r="AG29" s="205"/>
      <c r="AH29" s="205"/>
      <c r="AI29" s="205"/>
      <c r="AJ29" s="205"/>
      <c r="AK29" s="207"/>
      <c r="AL29" s="204"/>
      <c r="AM29" s="205"/>
      <c r="AN29" s="205"/>
      <c r="AO29" s="205"/>
      <c r="AP29" s="205"/>
      <c r="AQ29" s="205"/>
      <c r="AR29" s="207"/>
      <c r="AS29" s="204"/>
      <c r="AT29" s="205"/>
      <c r="AU29" s="205"/>
      <c r="AV29" s="205"/>
      <c r="AW29" s="205"/>
      <c r="AX29" s="205"/>
      <c r="AY29" s="207"/>
    </row>
    <row r="30" spans="2:51" x14ac:dyDescent="0.3">
      <c r="B30" s="212">
        <f t="shared" si="15"/>
        <v>43576</v>
      </c>
      <c r="C30" s="203" t="str">
        <f>VLOOKUP(WEEKDAY(B30),A134:B140,2)</f>
        <v>D</v>
      </c>
      <c r="D30" s="204"/>
      <c r="E30" s="184"/>
      <c r="F30" s="205"/>
      <c r="G30" s="185"/>
      <c r="H30" s="205"/>
      <c r="I30" s="205"/>
      <c r="J30" s="206"/>
      <c r="K30" s="204"/>
      <c r="L30" s="205"/>
      <c r="M30" s="205"/>
      <c r="N30" s="205"/>
      <c r="O30" s="205"/>
      <c r="P30" s="205"/>
      <c r="Q30" s="207"/>
      <c r="R30" s="204"/>
      <c r="S30" s="205"/>
      <c r="T30" s="205"/>
      <c r="U30" s="205"/>
      <c r="V30" s="205"/>
      <c r="W30" s="205"/>
      <c r="X30" s="207"/>
      <c r="Y30" s="215"/>
      <c r="Z30" s="205"/>
      <c r="AA30" s="185"/>
      <c r="AB30" s="205"/>
      <c r="AC30" s="205"/>
      <c r="AD30" s="206"/>
      <c r="AE30" s="204"/>
      <c r="AF30" s="205"/>
      <c r="AG30" s="205"/>
      <c r="AH30" s="205"/>
      <c r="AI30" s="205"/>
      <c r="AJ30" s="205"/>
      <c r="AK30" s="207"/>
      <c r="AL30" s="204"/>
      <c r="AM30" s="205"/>
      <c r="AN30" s="205"/>
      <c r="AO30" s="205"/>
      <c r="AP30" s="205"/>
      <c r="AQ30" s="205"/>
      <c r="AR30" s="207"/>
      <c r="AS30" s="204"/>
      <c r="AT30" s="205"/>
      <c r="AU30" s="205"/>
      <c r="AV30" s="205"/>
      <c r="AW30" s="205"/>
      <c r="AX30" s="205"/>
      <c r="AY30" s="207"/>
    </row>
    <row r="31" spans="2:51" x14ac:dyDescent="0.3">
      <c r="B31" s="212">
        <f t="shared" si="15"/>
        <v>43577</v>
      </c>
      <c r="C31" s="203" t="str">
        <f>VLOOKUP(WEEKDAY(B31),A134:B140,2)</f>
        <v>L</v>
      </c>
      <c r="D31" s="204"/>
      <c r="E31" s="184"/>
      <c r="F31" s="205"/>
      <c r="G31" s="185"/>
      <c r="H31" s="205"/>
      <c r="I31" s="205"/>
      <c r="J31" s="206"/>
      <c r="K31" s="204"/>
      <c r="L31" s="205"/>
      <c r="M31" s="205"/>
      <c r="N31" s="205"/>
      <c r="O31" s="205"/>
      <c r="P31" s="205"/>
      <c r="Q31" s="207"/>
      <c r="R31" s="204"/>
      <c r="S31" s="205"/>
      <c r="T31" s="205"/>
      <c r="U31" s="205"/>
      <c r="V31" s="205"/>
      <c r="W31" s="205"/>
      <c r="X31" s="207"/>
      <c r="Y31" s="215"/>
      <c r="Z31" s="205"/>
      <c r="AA31" s="185"/>
      <c r="AB31" s="205"/>
      <c r="AC31" s="205"/>
      <c r="AD31" s="206"/>
      <c r="AE31" s="204"/>
      <c r="AF31" s="205"/>
      <c r="AG31" s="205"/>
      <c r="AH31" s="205"/>
      <c r="AI31" s="205"/>
      <c r="AJ31" s="205"/>
      <c r="AK31" s="207"/>
      <c r="AL31" s="204"/>
      <c r="AM31" s="205"/>
      <c r="AN31" s="205"/>
      <c r="AO31" s="205"/>
      <c r="AP31" s="205"/>
      <c r="AQ31" s="205"/>
      <c r="AR31" s="207"/>
      <c r="AS31" s="204"/>
      <c r="AT31" s="205"/>
      <c r="AU31" s="205"/>
      <c r="AV31" s="205"/>
      <c r="AW31" s="205"/>
      <c r="AX31" s="205"/>
      <c r="AY31" s="207"/>
    </row>
    <row r="32" spans="2:51" x14ac:dyDescent="0.3">
      <c r="B32" s="212">
        <f t="shared" si="15"/>
        <v>43578</v>
      </c>
      <c r="C32" s="203" t="str">
        <f>VLOOKUP(WEEKDAY(B32),A134:B140,2)</f>
        <v>M</v>
      </c>
      <c r="D32" s="204"/>
      <c r="E32" s="184"/>
      <c r="F32" s="205"/>
      <c r="G32" s="185"/>
      <c r="H32" s="205"/>
      <c r="I32" s="205"/>
      <c r="J32" s="206"/>
      <c r="K32" s="204"/>
      <c r="L32" s="205"/>
      <c r="M32" s="205"/>
      <c r="N32" s="205"/>
      <c r="O32" s="205"/>
      <c r="P32" s="205"/>
      <c r="Q32" s="207"/>
      <c r="R32" s="204"/>
      <c r="S32" s="205"/>
      <c r="T32" s="205"/>
      <c r="U32" s="205"/>
      <c r="V32" s="205"/>
      <c r="W32" s="205"/>
      <c r="X32" s="207"/>
      <c r="Y32" s="215"/>
      <c r="Z32" s="205"/>
      <c r="AA32" s="185"/>
      <c r="AB32" s="205"/>
      <c r="AC32" s="205"/>
      <c r="AD32" s="206"/>
      <c r="AE32" s="204"/>
      <c r="AF32" s="205"/>
      <c r="AG32" s="205"/>
      <c r="AH32" s="205"/>
      <c r="AI32" s="205"/>
      <c r="AJ32" s="205"/>
      <c r="AK32" s="207"/>
      <c r="AL32" s="204"/>
      <c r="AM32" s="205"/>
      <c r="AN32" s="205"/>
      <c r="AO32" s="205"/>
      <c r="AP32" s="205"/>
      <c r="AQ32" s="205"/>
      <c r="AR32" s="207"/>
      <c r="AS32" s="204"/>
      <c r="AT32" s="205"/>
      <c r="AU32" s="205"/>
      <c r="AV32" s="205"/>
      <c r="AW32" s="205"/>
      <c r="AX32" s="205"/>
      <c r="AY32" s="207"/>
    </row>
    <row r="33" spans="2:51" x14ac:dyDescent="0.3">
      <c r="B33" s="212">
        <f t="shared" si="15"/>
        <v>43579</v>
      </c>
      <c r="C33" s="203" t="str">
        <f>VLOOKUP(WEEKDAY(B33),A134:B140,2)</f>
        <v>M</v>
      </c>
      <c r="D33" s="204"/>
      <c r="E33" s="184"/>
      <c r="F33" s="205"/>
      <c r="G33" s="185"/>
      <c r="H33" s="205"/>
      <c r="I33" s="205"/>
      <c r="J33" s="206"/>
      <c r="K33" s="204"/>
      <c r="L33" s="205"/>
      <c r="M33" s="205"/>
      <c r="N33" s="205"/>
      <c r="O33" s="205"/>
      <c r="P33" s="205"/>
      <c r="Q33" s="207"/>
      <c r="R33" s="204"/>
      <c r="S33" s="205"/>
      <c r="T33" s="205"/>
      <c r="U33" s="205"/>
      <c r="V33" s="205"/>
      <c r="W33" s="205"/>
      <c r="X33" s="207"/>
      <c r="Y33" s="215"/>
      <c r="Z33" s="205"/>
      <c r="AA33" s="185"/>
      <c r="AB33" s="205"/>
      <c r="AC33" s="205"/>
      <c r="AD33" s="206"/>
      <c r="AE33" s="204"/>
      <c r="AF33" s="205"/>
      <c r="AG33" s="205"/>
      <c r="AH33" s="205"/>
      <c r="AI33" s="205"/>
      <c r="AJ33" s="205"/>
      <c r="AK33" s="207"/>
      <c r="AL33" s="204"/>
      <c r="AM33" s="205"/>
      <c r="AN33" s="205"/>
      <c r="AO33" s="205"/>
      <c r="AP33" s="205"/>
      <c r="AQ33" s="205"/>
      <c r="AR33" s="207"/>
      <c r="AS33" s="204"/>
      <c r="AT33" s="205"/>
      <c r="AU33" s="205"/>
      <c r="AV33" s="205"/>
      <c r="AW33" s="205"/>
      <c r="AX33" s="205"/>
      <c r="AY33" s="207"/>
    </row>
    <row r="34" spans="2:51" x14ac:dyDescent="0.3">
      <c r="B34" s="212">
        <f t="shared" si="15"/>
        <v>43580</v>
      </c>
      <c r="C34" s="203" t="str">
        <f>VLOOKUP(WEEKDAY(B34),A134:B140,2)</f>
        <v>J</v>
      </c>
      <c r="D34" s="204"/>
      <c r="E34" s="184"/>
      <c r="F34" s="205"/>
      <c r="G34" s="185"/>
      <c r="H34" s="205"/>
      <c r="I34" s="205"/>
      <c r="J34" s="206"/>
      <c r="K34" s="204"/>
      <c r="L34" s="205"/>
      <c r="M34" s="205"/>
      <c r="N34" s="205"/>
      <c r="O34" s="205"/>
      <c r="P34" s="205"/>
      <c r="Q34" s="207"/>
      <c r="R34" s="204"/>
      <c r="S34" s="205"/>
      <c r="T34" s="205"/>
      <c r="U34" s="205"/>
      <c r="V34" s="205"/>
      <c r="W34" s="205"/>
      <c r="X34" s="207"/>
      <c r="Y34" s="215"/>
      <c r="Z34" s="205"/>
      <c r="AA34" s="185"/>
      <c r="AB34" s="205"/>
      <c r="AC34" s="205"/>
      <c r="AD34" s="206"/>
      <c r="AE34" s="204"/>
      <c r="AF34" s="205"/>
      <c r="AG34" s="205"/>
      <c r="AH34" s="205"/>
      <c r="AI34" s="205"/>
      <c r="AJ34" s="205"/>
      <c r="AK34" s="207"/>
      <c r="AL34" s="204"/>
      <c r="AM34" s="205"/>
      <c r="AN34" s="205"/>
      <c r="AO34" s="205"/>
      <c r="AP34" s="205"/>
      <c r="AQ34" s="205"/>
      <c r="AR34" s="207"/>
      <c r="AS34" s="204"/>
      <c r="AT34" s="205"/>
      <c r="AU34" s="205"/>
      <c r="AV34" s="205"/>
      <c r="AW34" s="205"/>
      <c r="AX34" s="205"/>
      <c r="AY34" s="207"/>
    </row>
    <row r="35" spans="2:51" x14ac:dyDescent="0.3">
      <c r="B35" s="212">
        <f t="shared" si="15"/>
        <v>43581</v>
      </c>
      <c r="C35" s="203" t="str">
        <f>VLOOKUP(WEEKDAY(B35),A134:B140,2)</f>
        <v>V</v>
      </c>
      <c r="D35" s="204"/>
      <c r="E35" s="184"/>
      <c r="F35" s="205"/>
      <c r="G35" s="185"/>
      <c r="H35" s="205"/>
      <c r="I35" s="205"/>
      <c r="J35" s="207"/>
      <c r="K35" s="204"/>
      <c r="L35" s="205"/>
      <c r="M35" s="205"/>
      <c r="N35" s="205"/>
      <c r="O35" s="205"/>
      <c r="P35" s="205"/>
      <c r="Q35" s="207"/>
      <c r="R35" s="204"/>
      <c r="S35" s="205"/>
      <c r="T35" s="205"/>
      <c r="U35" s="205"/>
      <c r="V35" s="205"/>
      <c r="W35" s="205"/>
      <c r="X35" s="207"/>
      <c r="Y35" s="204"/>
      <c r="Z35" s="205"/>
      <c r="AA35" s="205"/>
      <c r="AB35" s="205"/>
      <c r="AC35" s="205"/>
      <c r="AD35" s="207"/>
      <c r="AE35" s="204"/>
      <c r="AF35" s="205"/>
      <c r="AG35" s="205"/>
      <c r="AH35" s="205"/>
      <c r="AI35" s="205"/>
      <c r="AJ35" s="205"/>
      <c r="AK35" s="207"/>
      <c r="AL35" s="204"/>
      <c r="AM35" s="205"/>
      <c r="AN35" s="205"/>
      <c r="AO35" s="205"/>
      <c r="AP35" s="205"/>
      <c r="AQ35" s="205"/>
      <c r="AR35" s="207"/>
      <c r="AS35" s="204"/>
      <c r="AT35" s="205"/>
      <c r="AU35" s="205"/>
      <c r="AV35" s="205"/>
      <c r="AW35" s="205"/>
      <c r="AX35" s="205"/>
      <c r="AY35" s="207"/>
    </row>
    <row r="36" spans="2:51" x14ac:dyDescent="0.3">
      <c r="B36" s="212">
        <f t="shared" si="15"/>
        <v>43582</v>
      </c>
      <c r="C36" s="203" t="str">
        <f>VLOOKUP(WEEKDAY(B36),A134:B140,2)</f>
        <v>S</v>
      </c>
      <c r="D36" s="204"/>
      <c r="E36" s="205"/>
      <c r="F36" s="205"/>
      <c r="G36" s="205"/>
      <c r="H36" s="205"/>
      <c r="I36" s="205"/>
      <c r="J36" s="207"/>
      <c r="K36" s="204"/>
      <c r="L36" s="205"/>
      <c r="M36" s="205"/>
      <c r="N36" s="205"/>
      <c r="O36" s="205"/>
      <c r="P36" s="205"/>
      <c r="Q36" s="207"/>
      <c r="R36" s="204"/>
      <c r="S36" s="205"/>
      <c r="T36" s="205"/>
      <c r="U36" s="205"/>
      <c r="V36" s="205"/>
      <c r="W36" s="205"/>
      <c r="X36" s="207"/>
      <c r="Y36" s="204"/>
      <c r="Z36" s="205"/>
      <c r="AA36" s="205"/>
      <c r="AB36" s="205"/>
      <c r="AC36" s="205"/>
      <c r="AD36" s="207"/>
      <c r="AE36" s="204"/>
      <c r="AF36" s="205"/>
      <c r="AG36" s="205"/>
      <c r="AH36" s="205"/>
      <c r="AI36" s="205"/>
      <c r="AJ36" s="205"/>
      <c r="AK36" s="207"/>
      <c r="AL36" s="204"/>
      <c r="AM36" s="205"/>
      <c r="AN36" s="205"/>
      <c r="AO36" s="205"/>
      <c r="AP36" s="205"/>
      <c r="AQ36" s="205"/>
      <c r="AR36" s="207"/>
      <c r="AS36" s="204"/>
      <c r="AT36" s="205"/>
      <c r="AU36" s="205"/>
      <c r="AV36" s="205"/>
      <c r="AW36" s="205"/>
      <c r="AX36" s="205"/>
      <c r="AY36" s="207"/>
    </row>
    <row r="37" spans="2:51" x14ac:dyDescent="0.3">
      <c r="B37" s="212">
        <f t="shared" si="15"/>
        <v>43583</v>
      </c>
      <c r="C37" s="203" t="str">
        <f>VLOOKUP(WEEKDAY(B37),A134:B140,2)</f>
        <v>D</v>
      </c>
      <c r="D37" s="204"/>
      <c r="E37" s="205"/>
      <c r="F37" s="205"/>
      <c r="G37" s="205"/>
      <c r="H37" s="205"/>
      <c r="I37" s="205"/>
      <c r="J37" s="207"/>
      <c r="K37" s="204"/>
      <c r="L37" s="205"/>
      <c r="M37" s="205"/>
      <c r="N37" s="205"/>
      <c r="O37" s="205"/>
      <c r="P37" s="205"/>
      <c r="Q37" s="207"/>
      <c r="R37" s="204"/>
      <c r="S37" s="205"/>
      <c r="T37" s="205"/>
      <c r="U37" s="205"/>
      <c r="V37" s="205"/>
      <c r="W37" s="205"/>
      <c r="X37" s="207"/>
      <c r="Y37" s="204"/>
      <c r="Z37" s="205"/>
      <c r="AA37" s="205"/>
      <c r="AB37" s="205"/>
      <c r="AC37" s="205"/>
      <c r="AD37" s="207"/>
      <c r="AE37" s="204"/>
      <c r="AF37" s="205"/>
      <c r="AG37" s="205"/>
      <c r="AH37" s="205"/>
      <c r="AI37" s="205"/>
      <c r="AJ37" s="205"/>
      <c r="AK37" s="207"/>
      <c r="AL37" s="204"/>
      <c r="AM37" s="205"/>
      <c r="AN37" s="205"/>
      <c r="AO37" s="205"/>
      <c r="AP37" s="205"/>
      <c r="AQ37" s="205"/>
      <c r="AR37" s="207"/>
      <c r="AS37" s="204"/>
      <c r="AT37" s="205"/>
      <c r="AU37" s="205"/>
      <c r="AV37" s="205"/>
      <c r="AW37" s="205"/>
      <c r="AX37" s="205"/>
      <c r="AY37" s="207"/>
    </row>
    <row r="38" spans="2:51" x14ac:dyDescent="0.3">
      <c r="B38" s="212">
        <f t="shared" si="15"/>
        <v>43584</v>
      </c>
      <c r="C38" s="203" t="str">
        <f>VLOOKUP(WEEKDAY(B38),A134:B140,2)</f>
        <v>L</v>
      </c>
      <c r="D38" s="204"/>
      <c r="E38" s="205"/>
      <c r="F38" s="205"/>
      <c r="G38" s="205"/>
      <c r="H38" s="205"/>
      <c r="I38" s="205"/>
      <c r="J38" s="207"/>
      <c r="K38" s="204"/>
      <c r="L38" s="205"/>
      <c r="M38" s="205"/>
      <c r="N38" s="205"/>
      <c r="O38" s="205"/>
      <c r="P38" s="205"/>
      <c r="Q38" s="207"/>
      <c r="R38" s="204"/>
      <c r="S38" s="205"/>
      <c r="T38" s="205"/>
      <c r="U38" s="205"/>
      <c r="V38" s="205"/>
      <c r="W38" s="205"/>
      <c r="X38" s="207"/>
      <c r="Y38" s="204"/>
      <c r="Z38" s="205"/>
      <c r="AA38" s="205"/>
      <c r="AB38" s="205"/>
      <c r="AC38" s="205"/>
      <c r="AD38" s="207"/>
      <c r="AE38" s="204"/>
      <c r="AF38" s="205"/>
      <c r="AG38" s="205"/>
      <c r="AH38" s="205"/>
      <c r="AI38" s="205"/>
      <c r="AJ38" s="205"/>
      <c r="AK38" s="207"/>
      <c r="AL38" s="204"/>
      <c r="AM38" s="205"/>
      <c r="AN38" s="205"/>
      <c r="AO38" s="205"/>
      <c r="AP38" s="205"/>
      <c r="AQ38" s="205"/>
      <c r="AR38" s="207"/>
      <c r="AS38" s="204"/>
      <c r="AT38" s="205"/>
      <c r="AU38" s="205"/>
      <c r="AV38" s="205"/>
      <c r="AW38" s="205"/>
      <c r="AX38" s="205"/>
      <c r="AY38" s="207"/>
    </row>
    <row r="39" spans="2:51" x14ac:dyDescent="0.3">
      <c r="B39" s="212">
        <f t="shared" si="15"/>
        <v>43585</v>
      </c>
      <c r="C39" s="203" t="str">
        <f>VLOOKUP(WEEKDAY(B39),A134:B140,2)</f>
        <v>M</v>
      </c>
      <c r="D39" s="204"/>
      <c r="E39" s="205"/>
      <c r="F39" s="205"/>
      <c r="G39" s="205"/>
      <c r="H39" s="205"/>
      <c r="I39" s="205"/>
      <c r="J39" s="207"/>
      <c r="K39" s="204"/>
      <c r="L39" s="205"/>
      <c r="M39" s="205"/>
      <c r="N39" s="205"/>
      <c r="O39" s="205"/>
      <c r="P39" s="205"/>
      <c r="Q39" s="207"/>
      <c r="R39" s="204"/>
      <c r="S39" s="205"/>
      <c r="T39" s="205"/>
      <c r="U39" s="205"/>
      <c r="V39" s="205"/>
      <c r="W39" s="205"/>
      <c r="X39" s="207"/>
      <c r="Y39" s="204"/>
      <c r="Z39" s="205"/>
      <c r="AA39" s="205"/>
      <c r="AB39" s="205"/>
      <c r="AC39" s="205"/>
      <c r="AD39" s="207"/>
      <c r="AE39" s="204"/>
      <c r="AF39" s="205"/>
      <c r="AG39" s="205"/>
      <c r="AH39" s="205"/>
      <c r="AI39" s="205"/>
      <c r="AJ39" s="205"/>
      <c r="AK39" s="207"/>
      <c r="AL39" s="204"/>
      <c r="AM39" s="205"/>
      <c r="AN39" s="205"/>
      <c r="AO39" s="205"/>
      <c r="AP39" s="205"/>
      <c r="AQ39" s="205"/>
      <c r="AR39" s="207"/>
      <c r="AS39" s="204"/>
      <c r="AT39" s="205"/>
      <c r="AU39" s="205"/>
      <c r="AV39" s="205"/>
      <c r="AW39" s="205"/>
      <c r="AX39" s="205"/>
      <c r="AY39" s="207"/>
    </row>
    <row r="40" spans="2:51" x14ac:dyDescent="0.3">
      <c r="B40" s="212">
        <f t="shared" si="15"/>
        <v>43586</v>
      </c>
      <c r="C40" s="203" t="str">
        <f>VLOOKUP(WEEKDAY(B40),A134:B140,2)</f>
        <v>M</v>
      </c>
      <c r="D40" s="204"/>
      <c r="E40" s="205"/>
      <c r="F40" s="205"/>
      <c r="G40" s="205"/>
      <c r="H40" s="205"/>
      <c r="I40" s="205"/>
      <c r="J40" s="207"/>
      <c r="K40" s="204"/>
      <c r="L40" s="205"/>
      <c r="M40" s="205"/>
      <c r="N40" s="205"/>
      <c r="O40" s="205"/>
      <c r="P40" s="205"/>
      <c r="Q40" s="207"/>
      <c r="R40" s="204"/>
      <c r="S40" s="205"/>
      <c r="T40" s="205"/>
      <c r="U40" s="205"/>
      <c r="V40" s="205"/>
      <c r="W40" s="205"/>
      <c r="X40" s="207"/>
      <c r="Y40" s="204"/>
      <c r="Z40" s="205"/>
      <c r="AA40" s="205"/>
      <c r="AB40" s="205"/>
      <c r="AC40" s="205"/>
      <c r="AD40" s="207"/>
      <c r="AE40" s="204"/>
      <c r="AF40" s="205"/>
      <c r="AG40" s="205"/>
      <c r="AH40" s="205"/>
      <c r="AI40" s="205"/>
      <c r="AJ40" s="205"/>
      <c r="AK40" s="207"/>
      <c r="AL40" s="204"/>
      <c r="AM40" s="205"/>
      <c r="AN40" s="205"/>
      <c r="AO40" s="205"/>
      <c r="AP40" s="205"/>
      <c r="AQ40" s="205"/>
      <c r="AR40" s="207"/>
      <c r="AS40" s="204"/>
      <c r="AT40" s="205"/>
      <c r="AU40" s="205"/>
      <c r="AV40" s="205"/>
      <c r="AW40" s="205"/>
      <c r="AX40" s="205"/>
      <c r="AY40" s="207"/>
    </row>
    <row r="41" spans="2:51" x14ac:dyDescent="0.3">
      <c r="B41" s="212">
        <f t="shared" si="15"/>
        <v>43587</v>
      </c>
      <c r="C41" s="203" t="str">
        <f>VLOOKUP(WEEKDAY(B41),A134:B140,2)</f>
        <v>J</v>
      </c>
      <c r="D41" s="204"/>
      <c r="E41" s="205"/>
      <c r="F41" s="205"/>
      <c r="G41" s="205"/>
      <c r="H41" s="205"/>
      <c r="I41" s="205"/>
      <c r="J41" s="207"/>
      <c r="K41" s="204"/>
      <c r="L41" s="205"/>
      <c r="M41" s="205"/>
      <c r="N41" s="205"/>
      <c r="O41" s="205"/>
      <c r="P41" s="205"/>
      <c r="Q41" s="207"/>
      <c r="R41" s="204"/>
      <c r="S41" s="205"/>
      <c r="T41" s="205"/>
      <c r="U41" s="205"/>
      <c r="V41" s="205"/>
      <c r="W41" s="205"/>
      <c r="X41" s="207"/>
      <c r="Y41" s="204"/>
      <c r="Z41" s="205"/>
      <c r="AA41" s="205"/>
      <c r="AB41" s="205"/>
      <c r="AC41" s="205"/>
      <c r="AD41" s="207"/>
      <c r="AE41" s="204"/>
      <c r="AF41" s="205"/>
      <c r="AG41" s="205"/>
      <c r="AH41" s="205"/>
      <c r="AI41" s="205"/>
      <c r="AJ41" s="205"/>
      <c r="AK41" s="207"/>
      <c r="AL41" s="204"/>
      <c r="AM41" s="205"/>
      <c r="AN41" s="205"/>
      <c r="AO41" s="205"/>
      <c r="AP41" s="205"/>
      <c r="AQ41" s="205"/>
      <c r="AR41" s="207"/>
      <c r="AS41" s="204"/>
      <c r="AT41" s="205"/>
      <c r="AU41" s="205"/>
      <c r="AV41" s="205"/>
      <c r="AW41" s="205"/>
      <c r="AX41" s="205"/>
      <c r="AY41" s="207"/>
    </row>
    <row r="42" spans="2:51" x14ac:dyDescent="0.3">
      <c r="B42" s="212">
        <f t="shared" si="15"/>
        <v>43588</v>
      </c>
      <c r="C42" s="203" t="str">
        <f>VLOOKUP(WEEKDAY(B42),A134:B140,2)</f>
        <v>V</v>
      </c>
      <c r="D42" s="204"/>
      <c r="E42" s="205"/>
      <c r="F42" s="205"/>
      <c r="G42" s="205"/>
      <c r="H42" s="205"/>
      <c r="I42" s="205"/>
      <c r="J42" s="207"/>
      <c r="K42" s="204"/>
      <c r="L42" s="205"/>
      <c r="M42" s="205"/>
      <c r="N42" s="205"/>
      <c r="O42" s="205"/>
      <c r="P42" s="205"/>
      <c r="Q42" s="207"/>
      <c r="R42" s="204"/>
      <c r="S42" s="205"/>
      <c r="T42" s="205"/>
      <c r="U42" s="205"/>
      <c r="V42" s="205"/>
      <c r="W42" s="205"/>
      <c r="X42" s="207"/>
      <c r="Y42" s="204"/>
      <c r="Z42" s="205"/>
      <c r="AA42" s="205"/>
      <c r="AB42" s="205"/>
      <c r="AC42" s="205"/>
      <c r="AD42" s="207"/>
      <c r="AE42" s="204"/>
      <c r="AF42" s="205"/>
      <c r="AG42" s="205"/>
      <c r="AH42" s="205"/>
      <c r="AI42" s="205"/>
      <c r="AJ42" s="205"/>
      <c r="AK42" s="207"/>
      <c r="AL42" s="204"/>
      <c r="AM42" s="205"/>
      <c r="AN42" s="205"/>
      <c r="AO42" s="205"/>
      <c r="AP42" s="205"/>
      <c r="AQ42" s="205"/>
      <c r="AR42" s="207"/>
      <c r="AS42" s="204"/>
      <c r="AT42" s="205"/>
      <c r="AU42" s="205"/>
      <c r="AV42" s="205"/>
      <c r="AW42" s="205"/>
      <c r="AX42" s="205"/>
      <c r="AY42" s="207"/>
    </row>
    <row r="43" spans="2:51" x14ac:dyDescent="0.3">
      <c r="B43" s="212">
        <f t="shared" si="15"/>
        <v>43589</v>
      </c>
      <c r="C43" s="203" t="str">
        <f>VLOOKUP(WEEKDAY(B43),A134:B140,2)</f>
        <v>S</v>
      </c>
      <c r="D43" s="204"/>
      <c r="E43" s="205"/>
      <c r="F43" s="205"/>
      <c r="G43" s="205"/>
      <c r="H43" s="205"/>
      <c r="I43" s="205"/>
      <c r="J43" s="207"/>
      <c r="K43" s="204"/>
      <c r="L43" s="205"/>
      <c r="M43" s="205"/>
      <c r="N43" s="205"/>
      <c r="O43" s="205"/>
      <c r="P43" s="205"/>
      <c r="Q43" s="207"/>
      <c r="R43" s="204"/>
      <c r="S43" s="205"/>
      <c r="T43" s="205"/>
      <c r="U43" s="205"/>
      <c r="V43" s="205"/>
      <c r="W43" s="205"/>
      <c r="X43" s="207"/>
      <c r="Y43" s="204"/>
      <c r="Z43" s="205"/>
      <c r="AA43" s="205"/>
      <c r="AB43" s="205"/>
      <c r="AC43" s="205"/>
      <c r="AD43" s="207"/>
      <c r="AE43" s="204"/>
      <c r="AF43" s="205"/>
      <c r="AG43" s="205"/>
      <c r="AH43" s="205"/>
      <c r="AI43" s="205"/>
      <c r="AJ43" s="205"/>
      <c r="AK43" s="207"/>
      <c r="AL43" s="204"/>
      <c r="AM43" s="205"/>
      <c r="AN43" s="205"/>
      <c r="AO43" s="205"/>
      <c r="AP43" s="205"/>
      <c r="AQ43" s="205"/>
      <c r="AR43" s="207"/>
      <c r="AS43" s="204"/>
      <c r="AT43" s="205"/>
      <c r="AU43" s="205"/>
      <c r="AV43" s="205"/>
      <c r="AW43" s="205"/>
      <c r="AX43" s="205"/>
      <c r="AY43" s="207"/>
    </row>
    <row r="44" spans="2:51" x14ac:dyDescent="0.3">
      <c r="B44" s="212">
        <f t="shared" si="15"/>
        <v>43590</v>
      </c>
      <c r="C44" s="203" t="str">
        <f>VLOOKUP(WEEKDAY(B44),A134:B140,2)</f>
        <v>D</v>
      </c>
      <c r="D44" s="204"/>
      <c r="E44" s="205"/>
      <c r="F44" s="205"/>
      <c r="G44" s="205"/>
      <c r="H44" s="205"/>
      <c r="I44" s="205"/>
      <c r="J44" s="207"/>
      <c r="K44" s="204"/>
      <c r="L44" s="205"/>
      <c r="M44" s="205"/>
      <c r="N44" s="205"/>
      <c r="O44" s="205"/>
      <c r="P44" s="205"/>
      <c r="Q44" s="207"/>
      <c r="R44" s="204"/>
      <c r="S44" s="205"/>
      <c r="T44" s="205"/>
      <c r="U44" s="205"/>
      <c r="V44" s="205"/>
      <c r="W44" s="205"/>
      <c r="X44" s="207"/>
      <c r="Y44" s="204"/>
      <c r="Z44" s="205"/>
      <c r="AA44" s="205"/>
      <c r="AB44" s="205"/>
      <c r="AC44" s="205"/>
      <c r="AD44" s="207"/>
      <c r="AE44" s="204"/>
      <c r="AF44" s="205"/>
      <c r="AG44" s="205"/>
      <c r="AH44" s="205"/>
      <c r="AI44" s="205"/>
      <c r="AJ44" s="205"/>
      <c r="AK44" s="207"/>
      <c r="AL44" s="204"/>
      <c r="AM44" s="205"/>
      <c r="AN44" s="205"/>
      <c r="AO44" s="205"/>
      <c r="AP44" s="205"/>
      <c r="AQ44" s="205"/>
      <c r="AR44" s="207"/>
      <c r="AS44" s="204"/>
      <c r="AT44" s="205"/>
      <c r="AU44" s="205"/>
      <c r="AV44" s="205"/>
      <c r="AW44" s="205"/>
      <c r="AX44" s="205"/>
      <c r="AY44" s="207"/>
    </row>
    <row r="45" spans="2:51" x14ac:dyDescent="0.3">
      <c r="B45" s="212">
        <f t="shared" si="15"/>
        <v>43591</v>
      </c>
      <c r="C45" s="203" t="str">
        <f>VLOOKUP(WEEKDAY(B45),A134:B140,2)</f>
        <v>L</v>
      </c>
      <c r="D45" s="204"/>
      <c r="E45" s="205"/>
      <c r="F45" s="205"/>
      <c r="G45" s="205"/>
      <c r="H45" s="205"/>
      <c r="I45" s="205"/>
      <c r="J45" s="207"/>
      <c r="K45" s="204"/>
      <c r="L45" s="205"/>
      <c r="M45" s="205"/>
      <c r="N45" s="205"/>
      <c r="O45" s="205"/>
      <c r="P45" s="205"/>
      <c r="Q45" s="207"/>
      <c r="R45" s="204"/>
      <c r="S45" s="205"/>
      <c r="T45" s="205"/>
      <c r="U45" s="205"/>
      <c r="V45" s="205"/>
      <c r="W45" s="205"/>
      <c r="X45" s="207"/>
      <c r="Y45" s="204"/>
      <c r="Z45" s="205"/>
      <c r="AA45" s="205"/>
      <c r="AB45" s="205"/>
      <c r="AC45" s="205"/>
      <c r="AD45" s="207"/>
      <c r="AE45" s="204"/>
      <c r="AF45" s="205"/>
      <c r="AG45" s="205"/>
      <c r="AH45" s="205"/>
      <c r="AI45" s="205"/>
      <c r="AJ45" s="205"/>
      <c r="AK45" s="207"/>
      <c r="AL45" s="204"/>
      <c r="AM45" s="205"/>
      <c r="AN45" s="205"/>
      <c r="AO45" s="205"/>
      <c r="AP45" s="205"/>
      <c r="AQ45" s="205"/>
      <c r="AR45" s="207"/>
      <c r="AS45" s="204"/>
      <c r="AT45" s="205"/>
      <c r="AU45" s="205"/>
      <c r="AV45" s="205"/>
      <c r="AW45" s="205"/>
      <c r="AX45" s="205"/>
      <c r="AY45" s="207"/>
    </row>
    <row r="46" spans="2:51" x14ac:dyDescent="0.3">
      <c r="B46" s="212">
        <f t="shared" si="15"/>
        <v>43592</v>
      </c>
      <c r="C46" s="203" t="str">
        <f>VLOOKUP(WEEKDAY(B46),A134:B140,2)</f>
        <v>M</v>
      </c>
      <c r="D46" s="204"/>
      <c r="E46" s="205"/>
      <c r="F46" s="205"/>
      <c r="G46" s="205"/>
      <c r="H46" s="205"/>
      <c r="I46" s="205"/>
      <c r="J46" s="207"/>
      <c r="K46" s="204"/>
      <c r="L46" s="205"/>
      <c r="M46" s="205"/>
      <c r="N46" s="205"/>
      <c r="O46" s="205"/>
      <c r="P46" s="205"/>
      <c r="Q46" s="207"/>
      <c r="R46" s="204"/>
      <c r="S46" s="205"/>
      <c r="T46" s="205"/>
      <c r="U46" s="205"/>
      <c r="V46" s="205"/>
      <c r="W46" s="205"/>
      <c r="X46" s="207"/>
      <c r="Y46" s="204"/>
      <c r="Z46" s="205"/>
      <c r="AA46" s="205"/>
      <c r="AB46" s="205"/>
      <c r="AC46" s="205"/>
      <c r="AD46" s="207"/>
      <c r="AE46" s="204"/>
      <c r="AF46" s="205"/>
      <c r="AG46" s="205"/>
      <c r="AH46" s="205"/>
      <c r="AI46" s="205"/>
      <c r="AJ46" s="205"/>
      <c r="AK46" s="207"/>
      <c r="AL46" s="204"/>
      <c r="AM46" s="205"/>
      <c r="AN46" s="205"/>
      <c r="AO46" s="205"/>
      <c r="AP46" s="205"/>
      <c r="AQ46" s="205"/>
      <c r="AR46" s="207"/>
      <c r="AS46" s="204"/>
      <c r="AT46" s="205"/>
      <c r="AU46" s="205"/>
      <c r="AV46" s="205"/>
      <c r="AW46" s="205"/>
      <c r="AX46" s="205"/>
      <c r="AY46" s="207"/>
    </row>
    <row r="47" spans="2:51" x14ac:dyDescent="0.3">
      <c r="B47" s="212">
        <f t="shared" si="15"/>
        <v>43593</v>
      </c>
      <c r="C47" s="203" t="str">
        <f>VLOOKUP(WEEKDAY(B47),A134:B140,2)</f>
        <v>M</v>
      </c>
      <c r="D47" s="204"/>
      <c r="E47" s="205"/>
      <c r="F47" s="205"/>
      <c r="G47" s="205"/>
      <c r="H47" s="205"/>
      <c r="I47" s="205"/>
      <c r="J47" s="207"/>
      <c r="K47" s="204"/>
      <c r="L47" s="205"/>
      <c r="M47" s="205"/>
      <c r="N47" s="205"/>
      <c r="O47" s="205"/>
      <c r="P47" s="205"/>
      <c r="Q47" s="207"/>
      <c r="R47" s="204"/>
      <c r="S47" s="205"/>
      <c r="T47" s="205"/>
      <c r="U47" s="205"/>
      <c r="V47" s="205"/>
      <c r="W47" s="205"/>
      <c r="X47" s="207"/>
      <c r="Y47" s="204"/>
      <c r="Z47" s="205"/>
      <c r="AA47" s="205"/>
      <c r="AB47" s="205"/>
      <c r="AC47" s="205"/>
      <c r="AD47" s="207"/>
      <c r="AE47" s="204"/>
      <c r="AF47" s="205"/>
      <c r="AG47" s="205"/>
      <c r="AH47" s="205"/>
      <c r="AI47" s="205"/>
      <c r="AJ47" s="205"/>
      <c r="AK47" s="207"/>
      <c r="AL47" s="204"/>
      <c r="AM47" s="205"/>
      <c r="AN47" s="205"/>
      <c r="AO47" s="205"/>
      <c r="AP47" s="205"/>
      <c r="AQ47" s="205"/>
      <c r="AR47" s="207"/>
      <c r="AS47" s="204"/>
      <c r="AT47" s="205"/>
      <c r="AU47" s="205"/>
      <c r="AV47" s="205"/>
      <c r="AW47" s="205"/>
      <c r="AX47" s="205"/>
      <c r="AY47" s="207"/>
    </row>
    <row r="48" spans="2:51" x14ac:dyDescent="0.3">
      <c r="B48" s="212">
        <f t="shared" si="15"/>
        <v>43594</v>
      </c>
      <c r="C48" s="203" t="str">
        <f>VLOOKUP(WEEKDAY(B48),A134:B140,2)</f>
        <v>J</v>
      </c>
      <c r="D48" s="204"/>
      <c r="E48" s="205"/>
      <c r="F48" s="205"/>
      <c r="G48" s="205"/>
      <c r="H48" s="205"/>
      <c r="I48" s="205"/>
      <c r="J48" s="207"/>
      <c r="K48" s="204"/>
      <c r="L48" s="205"/>
      <c r="M48" s="205"/>
      <c r="N48" s="205"/>
      <c r="O48" s="205"/>
      <c r="P48" s="205"/>
      <c r="Q48" s="207"/>
      <c r="R48" s="204"/>
      <c r="S48" s="205"/>
      <c r="T48" s="205"/>
      <c r="U48" s="205"/>
      <c r="V48" s="205"/>
      <c r="W48" s="205"/>
      <c r="X48" s="207"/>
      <c r="Y48" s="204"/>
      <c r="Z48" s="205"/>
      <c r="AA48" s="205"/>
      <c r="AB48" s="205"/>
      <c r="AC48" s="205"/>
      <c r="AD48" s="207"/>
      <c r="AE48" s="204"/>
      <c r="AF48" s="205"/>
      <c r="AG48" s="205"/>
      <c r="AH48" s="205"/>
      <c r="AI48" s="205"/>
      <c r="AJ48" s="205"/>
      <c r="AK48" s="207"/>
      <c r="AL48" s="204"/>
      <c r="AM48" s="205"/>
      <c r="AN48" s="205"/>
      <c r="AO48" s="205"/>
      <c r="AP48" s="205"/>
      <c r="AQ48" s="205"/>
      <c r="AR48" s="207"/>
      <c r="AS48" s="204"/>
      <c r="AT48" s="205"/>
      <c r="AU48" s="205"/>
      <c r="AV48" s="205"/>
      <c r="AW48" s="205"/>
      <c r="AX48" s="205"/>
      <c r="AY48" s="207"/>
    </row>
    <row r="49" spans="2:51" x14ac:dyDescent="0.3">
      <c r="B49" s="212">
        <f t="shared" si="15"/>
        <v>43595</v>
      </c>
      <c r="C49" s="203" t="str">
        <f>VLOOKUP(WEEKDAY(B49),A134:B140,2)</f>
        <v>V</v>
      </c>
      <c r="D49" s="204"/>
      <c r="E49" s="205"/>
      <c r="F49" s="205"/>
      <c r="G49" s="205"/>
      <c r="H49" s="205"/>
      <c r="I49" s="205"/>
      <c r="J49" s="207"/>
      <c r="K49" s="204"/>
      <c r="L49" s="205"/>
      <c r="M49" s="205"/>
      <c r="N49" s="205"/>
      <c r="O49" s="205"/>
      <c r="P49" s="205"/>
      <c r="Q49" s="207"/>
      <c r="R49" s="204"/>
      <c r="S49" s="205"/>
      <c r="T49" s="205"/>
      <c r="U49" s="205"/>
      <c r="V49" s="205"/>
      <c r="W49" s="205"/>
      <c r="X49" s="207"/>
      <c r="Y49" s="204"/>
      <c r="Z49" s="205"/>
      <c r="AA49" s="205"/>
      <c r="AB49" s="205"/>
      <c r="AC49" s="205"/>
      <c r="AD49" s="207"/>
      <c r="AE49" s="204"/>
      <c r="AF49" s="205"/>
      <c r="AG49" s="205"/>
      <c r="AH49" s="205"/>
      <c r="AI49" s="205"/>
      <c r="AJ49" s="205"/>
      <c r="AK49" s="207"/>
      <c r="AL49" s="204"/>
      <c r="AM49" s="205"/>
      <c r="AN49" s="205"/>
      <c r="AO49" s="205"/>
      <c r="AP49" s="205"/>
      <c r="AQ49" s="205"/>
      <c r="AR49" s="207"/>
      <c r="AS49" s="204"/>
      <c r="AT49" s="205"/>
      <c r="AU49" s="205"/>
      <c r="AV49" s="205"/>
      <c r="AW49" s="205"/>
      <c r="AX49" s="205"/>
      <c r="AY49" s="207"/>
    </row>
    <row r="50" spans="2:51" x14ac:dyDescent="0.3">
      <c r="B50" s="212">
        <f t="shared" si="15"/>
        <v>43596</v>
      </c>
      <c r="C50" s="203" t="str">
        <f>VLOOKUP(WEEKDAY(B50),A134:B140,2)</f>
        <v>S</v>
      </c>
      <c r="D50" s="204"/>
      <c r="E50" s="205"/>
      <c r="F50" s="205"/>
      <c r="G50" s="205"/>
      <c r="H50" s="205"/>
      <c r="I50" s="205"/>
      <c r="J50" s="207"/>
      <c r="K50" s="204"/>
      <c r="L50" s="205"/>
      <c r="M50" s="205"/>
      <c r="N50" s="205"/>
      <c r="O50" s="205"/>
      <c r="P50" s="205"/>
      <c r="Q50" s="207"/>
      <c r="R50" s="204"/>
      <c r="S50" s="205"/>
      <c r="T50" s="205"/>
      <c r="U50" s="205"/>
      <c r="V50" s="205"/>
      <c r="W50" s="205"/>
      <c r="X50" s="207"/>
      <c r="Y50" s="204"/>
      <c r="Z50" s="205"/>
      <c r="AA50" s="205"/>
      <c r="AB50" s="205"/>
      <c r="AC50" s="205"/>
      <c r="AD50" s="207"/>
      <c r="AE50" s="204"/>
      <c r="AF50" s="205"/>
      <c r="AG50" s="205"/>
      <c r="AH50" s="205"/>
      <c r="AI50" s="205"/>
      <c r="AJ50" s="205"/>
      <c r="AK50" s="207"/>
      <c r="AL50" s="204"/>
      <c r="AM50" s="205"/>
      <c r="AN50" s="205"/>
      <c r="AO50" s="205"/>
      <c r="AP50" s="205"/>
      <c r="AQ50" s="205"/>
      <c r="AR50" s="207"/>
      <c r="AS50" s="204"/>
      <c r="AT50" s="205"/>
      <c r="AU50" s="205"/>
      <c r="AV50" s="205"/>
      <c r="AW50" s="205"/>
      <c r="AX50" s="205"/>
      <c r="AY50" s="207"/>
    </row>
    <row r="51" spans="2:51" x14ac:dyDescent="0.3">
      <c r="B51" s="212">
        <f t="shared" si="15"/>
        <v>43597</v>
      </c>
      <c r="C51" s="203" t="str">
        <f>VLOOKUP(WEEKDAY(B51),A134:B140,2)</f>
        <v>D</v>
      </c>
      <c r="D51" s="204"/>
      <c r="E51" s="205"/>
      <c r="F51" s="205"/>
      <c r="G51" s="205"/>
      <c r="H51" s="205"/>
      <c r="I51" s="205"/>
      <c r="J51" s="207"/>
      <c r="K51" s="204"/>
      <c r="L51" s="205"/>
      <c r="M51" s="205"/>
      <c r="N51" s="205"/>
      <c r="O51" s="205"/>
      <c r="P51" s="205"/>
      <c r="Q51" s="207"/>
      <c r="R51" s="204"/>
      <c r="S51" s="205"/>
      <c r="T51" s="205"/>
      <c r="U51" s="205"/>
      <c r="V51" s="205"/>
      <c r="W51" s="205"/>
      <c r="X51" s="207"/>
      <c r="Y51" s="204"/>
      <c r="Z51" s="205"/>
      <c r="AA51" s="205"/>
      <c r="AB51" s="205"/>
      <c r="AC51" s="205"/>
      <c r="AD51" s="207"/>
      <c r="AE51" s="204"/>
      <c r="AF51" s="205"/>
      <c r="AG51" s="205"/>
      <c r="AH51" s="205"/>
      <c r="AI51" s="205"/>
      <c r="AJ51" s="205"/>
      <c r="AK51" s="207"/>
      <c r="AL51" s="204"/>
      <c r="AM51" s="205"/>
      <c r="AN51" s="205"/>
      <c r="AO51" s="205"/>
      <c r="AP51" s="205"/>
      <c r="AQ51" s="205"/>
      <c r="AR51" s="207"/>
      <c r="AS51" s="204"/>
      <c r="AT51" s="205"/>
      <c r="AU51" s="205"/>
      <c r="AV51" s="205"/>
      <c r="AW51" s="205"/>
      <c r="AX51" s="205"/>
      <c r="AY51" s="207"/>
    </row>
    <row r="52" spans="2:51" x14ac:dyDescent="0.3">
      <c r="B52" s="212">
        <f t="shared" si="15"/>
        <v>43598</v>
      </c>
      <c r="C52" s="203" t="str">
        <f>VLOOKUP(WEEKDAY(B52),A134:B140,2)</f>
        <v>L</v>
      </c>
      <c r="D52" s="204"/>
      <c r="E52" s="205"/>
      <c r="F52" s="205"/>
      <c r="G52" s="205"/>
      <c r="H52" s="205"/>
      <c r="I52" s="205"/>
      <c r="J52" s="207"/>
      <c r="K52" s="204"/>
      <c r="L52" s="205"/>
      <c r="M52" s="205"/>
      <c r="N52" s="205"/>
      <c r="O52" s="205"/>
      <c r="P52" s="205"/>
      <c r="Q52" s="207"/>
      <c r="R52" s="204"/>
      <c r="S52" s="205"/>
      <c r="T52" s="205"/>
      <c r="U52" s="205"/>
      <c r="V52" s="205"/>
      <c r="W52" s="205"/>
      <c r="X52" s="207"/>
      <c r="Y52" s="204"/>
      <c r="Z52" s="205"/>
      <c r="AA52" s="205"/>
      <c r="AB52" s="205"/>
      <c r="AC52" s="205"/>
      <c r="AD52" s="207"/>
      <c r="AE52" s="204"/>
      <c r="AF52" s="205"/>
      <c r="AG52" s="205"/>
      <c r="AH52" s="205"/>
      <c r="AI52" s="205"/>
      <c r="AJ52" s="205"/>
      <c r="AK52" s="207"/>
      <c r="AL52" s="204"/>
      <c r="AM52" s="205"/>
      <c r="AN52" s="205"/>
      <c r="AO52" s="205"/>
      <c r="AP52" s="205"/>
      <c r="AQ52" s="205"/>
      <c r="AR52" s="207"/>
      <c r="AS52" s="204"/>
      <c r="AT52" s="205"/>
      <c r="AU52" s="205"/>
      <c r="AV52" s="205"/>
      <c r="AW52" s="205"/>
      <c r="AX52" s="205"/>
      <c r="AY52" s="207"/>
    </row>
    <row r="53" spans="2:51" x14ac:dyDescent="0.3">
      <c r="B53" s="212">
        <f t="shared" si="15"/>
        <v>43599</v>
      </c>
      <c r="C53" s="203" t="str">
        <f>VLOOKUP(WEEKDAY(B53),A134:B140,2)</f>
        <v>M</v>
      </c>
      <c r="D53" s="204"/>
      <c r="E53" s="205"/>
      <c r="F53" s="205"/>
      <c r="G53" s="205"/>
      <c r="H53" s="205"/>
      <c r="I53" s="205"/>
      <c r="J53" s="207"/>
      <c r="K53" s="204"/>
      <c r="L53" s="205"/>
      <c r="M53" s="205"/>
      <c r="N53" s="205"/>
      <c r="O53" s="205"/>
      <c r="P53" s="205"/>
      <c r="Q53" s="207"/>
      <c r="R53" s="204"/>
      <c r="S53" s="205"/>
      <c r="T53" s="205"/>
      <c r="U53" s="205"/>
      <c r="V53" s="205"/>
      <c r="W53" s="205"/>
      <c r="X53" s="207"/>
      <c r="Y53" s="204"/>
      <c r="Z53" s="205"/>
      <c r="AA53" s="205"/>
      <c r="AB53" s="205"/>
      <c r="AC53" s="205"/>
      <c r="AD53" s="207"/>
      <c r="AE53" s="204"/>
      <c r="AF53" s="205"/>
      <c r="AG53" s="205"/>
      <c r="AH53" s="205"/>
      <c r="AI53" s="205"/>
      <c r="AJ53" s="205"/>
      <c r="AK53" s="207"/>
      <c r="AL53" s="204"/>
      <c r="AM53" s="205"/>
      <c r="AN53" s="205"/>
      <c r="AO53" s="205"/>
      <c r="AP53" s="205"/>
      <c r="AQ53" s="205"/>
      <c r="AR53" s="207"/>
      <c r="AS53" s="204"/>
      <c r="AT53" s="205"/>
      <c r="AU53" s="205"/>
      <c r="AV53" s="205"/>
      <c r="AW53" s="205"/>
      <c r="AX53" s="205"/>
      <c r="AY53" s="207"/>
    </row>
    <row r="54" spans="2:51" x14ac:dyDescent="0.3">
      <c r="B54" s="212">
        <f t="shared" si="15"/>
        <v>43600</v>
      </c>
      <c r="C54" s="203" t="str">
        <f>VLOOKUP(WEEKDAY(B54),A134:B140,2)</f>
        <v>M</v>
      </c>
      <c r="D54" s="204"/>
      <c r="E54" s="205"/>
      <c r="F54" s="205"/>
      <c r="G54" s="205"/>
      <c r="H54" s="205"/>
      <c r="I54" s="205"/>
      <c r="J54" s="207"/>
      <c r="K54" s="204"/>
      <c r="L54" s="205"/>
      <c r="M54" s="205"/>
      <c r="N54" s="205"/>
      <c r="O54" s="205"/>
      <c r="P54" s="205"/>
      <c r="Q54" s="207"/>
      <c r="R54" s="204"/>
      <c r="S54" s="205"/>
      <c r="T54" s="205"/>
      <c r="U54" s="205"/>
      <c r="V54" s="205"/>
      <c r="W54" s="205"/>
      <c r="X54" s="207"/>
      <c r="Y54" s="204"/>
      <c r="Z54" s="205"/>
      <c r="AA54" s="205"/>
      <c r="AB54" s="205"/>
      <c r="AC54" s="205"/>
      <c r="AD54" s="207"/>
      <c r="AE54" s="204"/>
      <c r="AF54" s="205"/>
      <c r="AG54" s="205"/>
      <c r="AH54" s="205"/>
      <c r="AI54" s="205"/>
      <c r="AJ54" s="205"/>
      <c r="AK54" s="207"/>
      <c r="AL54" s="204"/>
      <c r="AM54" s="205"/>
      <c r="AN54" s="205"/>
      <c r="AO54" s="205"/>
      <c r="AP54" s="205"/>
      <c r="AQ54" s="205"/>
      <c r="AR54" s="207"/>
      <c r="AS54" s="204"/>
      <c r="AT54" s="205"/>
      <c r="AU54" s="205"/>
      <c r="AV54" s="205"/>
      <c r="AW54" s="205"/>
      <c r="AX54" s="205"/>
      <c r="AY54" s="207"/>
    </row>
    <row r="55" spans="2:51" x14ac:dyDescent="0.3">
      <c r="B55" s="212">
        <f t="shared" si="15"/>
        <v>43601</v>
      </c>
      <c r="C55" s="203" t="str">
        <f>VLOOKUP(WEEKDAY(B55),A134:B140,2)</f>
        <v>J</v>
      </c>
      <c r="D55" s="204"/>
      <c r="E55" s="205"/>
      <c r="F55" s="205"/>
      <c r="G55" s="205"/>
      <c r="H55" s="205"/>
      <c r="I55" s="205"/>
      <c r="J55" s="207"/>
      <c r="K55" s="204"/>
      <c r="L55" s="205"/>
      <c r="M55" s="205"/>
      <c r="N55" s="205"/>
      <c r="O55" s="205"/>
      <c r="P55" s="205"/>
      <c r="Q55" s="207"/>
      <c r="R55" s="204"/>
      <c r="S55" s="205"/>
      <c r="T55" s="205"/>
      <c r="U55" s="205"/>
      <c r="V55" s="205"/>
      <c r="W55" s="205"/>
      <c r="X55" s="207"/>
      <c r="Y55" s="204"/>
      <c r="Z55" s="205"/>
      <c r="AA55" s="205"/>
      <c r="AB55" s="205"/>
      <c r="AC55" s="205"/>
      <c r="AD55" s="207"/>
      <c r="AE55" s="204"/>
      <c r="AF55" s="205"/>
      <c r="AG55" s="205"/>
      <c r="AH55" s="205"/>
      <c r="AI55" s="205"/>
      <c r="AJ55" s="205"/>
      <c r="AK55" s="207"/>
      <c r="AL55" s="204"/>
      <c r="AM55" s="205"/>
      <c r="AN55" s="205"/>
      <c r="AO55" s="205"/>
      <c r="AP55" s="205"/>
      <c r="AQ55" s="205"/>
      <c r="AR55" s="207"/>
      <c r="AS55" s="204"/>
      <c r="AT55" s="205"/>
      <c r="AU55" s="205"/>
      <c r="AV55" s="205"/>
      <c r="AW55" s="205"/>
      <c r="AX55" s="205"/>
      <c r="AY55" s="207"/>
    </row>
    <row r="56" spans="2:51" x14ac:dyDescent="0.3">
      <c r="B56" s="212">
        <f t="shared" si="15"/>
        <v>43602</v>
      </c>
      <c r="C56" s="203" t="str">
        <f>VLOOKUP(WEEKDAY(B56),A134:B140,2)</f>
        <v>V</v>
      </c>
      <c r="D56" s="204"/>
      <c r="E56" s="205"/>
      <c r="F56" s="205"/>
      <c r="G56" s="205"/>
      <c r="H56" s="205"/>
      <c r="I56" s="205"/>
      <c r="J56" s="207"/>
      <c r="K56" s="204"/>
      <c r="L56" s="205"/>
      <c r="M56" s="205"/>
      <c r="N56" s="205"/>
      <c r="O56" s="205"/>
      <c r="P56" s="205"/>
      <c r="Q56" s="207"/>
      <c r="R56" s="204"/>
      <c r="S56" s="205"/>
      <c r="T56" s="205"/>
      <c r="U56" s="205"/>
      <c r="V56" s="205"/>
      <c r="W56" s="205"/>
      <c r="X56" s="207"/>
      <c r="Y56" s="204"/>
      <c r="Z56" s="205"/>
      <c r="AA56" s="205"/>
      <c r="AB56" s="205"/>
      <c r="AC56" s="205"/>
      <c r="AD56" s="207"/>
      <c r="AE56" s="204"/>
      <c r="AF56" s="205"/>
      <c r="AG56" s="205"/>
      <c r="AH56" s="205"/>
      <c r="AI56" s="205"/>
      <c r="AJ56" s="205"/>
      <c r="AK56" s="207"/>
      <c r="AL56" s="204"/>
      <c r="AM56" s="205"/>
      <c r="AN56" s="205"/>
      <c r="AO56" s="205"/>
      <c r="AP56" s="205"/>
      <c r="AQ56" s="205"/>
      <c r="AR56" s="207"/>
      <c r="AS56" s="204"/>
      <c r="AT56" s="205"/>
      <c r="AU56" s="205"/>
      <c r="AV56" s="205"/>
      <c r="AW56" s="205"/>
      <c r="AX56" s="205"/>
      <c r="AY56" s="207"/>
    </row>
    <row r="57" spans="2:51" x14ac:dyDescent="0.3">
      <c r="B57" s="212">
        <f t="shared" si="15"/>
        <v>43603</v>
      </c>
      <c r="C57" s="203" t="str">
        <f>VLOOKUP(WEEKDAY(B57),A134:B140,2)</f>
        <v>S</v>
      </c>
      <c r="D57" s="204"/>
      <c r="E57" s="205"/>
      <c r="F57" s="205"/>
      <c r="G57" s="205"/>
      <c r="H57" s="205"/>
      <c r="I57" s="205"/>
      <c r="J57" s="207"/>
      <c r="K57" s="204"/>
      <c r="L57" s="205"/>
      <c r="M57" s="205"/>
      <c r="N57" s="205"/>
      <c r="O57" s="205"/>
      <c r="P57" s="205"/>
      <c r="Q57" s="207"/>
      <c r="R57" s="204"/>
      <c r="S57" s="205"/>
      <c r="T57" s="205"/>
      <c r="U57" s="205"/>
      <c r="V57" s="205"/>
      <c r="W57" s="205"/>
      <c r="X57" s="207"/>
      <c r="Y57" s="204"/>
      <c r="Z57" s="205"/>
      <c r="AA57" s="205"/>
      <c r="AB57" s="205"/>
      <c r="AC57" s="205"/>
      <c r="AD57" s="207"/>
      <c r="AE57" s="204"/>
      <c r="AF57" s="205"/>
      <c r="AG57" s="205"/>
      <c r="AH57" s="205"/>
      <c r="AI57" s="205"/>
      <c r="AJ57" s="205"/>
      <c r="AK57" s="207"/>
      <c r="AL57" s="204"/>
      <c r="AM57" s="205"/>
      <c r="AN57" s="205"/>
      <c r="AO57" s="205"/>
      <c r="AP57" s="205"/>
      <c r="AQ57" s="205"/>
      <c r="AR57" s="207"/>
      <c r="AS57" s="204"/>
      <c r="AT57" s="205"/>
      <c r="AU57" s="205"/>
      <c r="AV57" s="205"/>
      <c r="AW57" s="205"/>
      <c r="AX57" s="205"/>
      <c r="AY57" s="207"/>
    </row>
    <row r="58" spans="2:51" x14ac:dyDescent="0.3">
      <c r="B58" s="212">
        <f t="shared" si="15"/>
        <v>43604</v>
      </c>
      <c r="C58" s="203" t="str">
        <f>VLOOKUP(WEEKDAY(B58),A134:B140,2)</f>
        <v>D</v>
      </c>
      <c r="D58" s="204"/>
      <c r="E58" s="205"/>
      <c r="F58" s="205"/>
      <c r="G58" s="205"/>
      <c r="H58" s="205"/>
      <c r="I58" s="205"/>
      <c r="J58" s="207"/>
      <c r="K58" s="204"/>
      <c r="L58" s="205"/>
      <c r="M58" s="205"/>
      <c r="N58" s="205"/>
      <c r="O58" s="205"/>
      <c r="P58" s="205"/>
      <c r="Q58" s="207"/>
      <c r="R58" s="204"/>
      <c r="S58" s="205"/>
      <c r="T58" s="205"/>
      <c r="U58" s="205"/>
      <c r="V58" s="205"/>
      <c r="W58" s="205"/>
      <c r="X58" s="207"/>
      <c r="Y58" s="204"/>
      <c r="Z58" s="205"/>
      <c r="AA58" s="205"/>
      <c r="AB58" s="205"/>
      <c r="AC58" s="205"/>
      <c r="AD58" s="207"/>
      <c r="AE58" s="204"/>
      <c r="AF58" s="205"/>
      <c r="AG58" s="205"/>
      <c r="AH58" s="205"/>
      <c r="AI58" s="205"/>
      <c r="AJ58" s="205"/>
      <c r="AK58" s="207"/>
      <c r="AL58" s="204"/>
      <c r="AM58" s="205"/>
      <c r="AN58" s="205"/>
      <c r="AO58" s="205"/>
      <c r="AP58" s="205"/>
      <c r="AQ58" s="205"/>
      <c r="AR58" s="207"/>
      <c r="AS58" s="204"/>
      <c r="AT58" s="205"/>
      <c r="AU58" s="205"/>
      <c r="AV58" s="205"/>
      <c r="AW58" s="205"/>
      <c r="AX58" s="205"/>
      <c r="AY58" s="207"/>
    </row>
    <row r="59" spans="2:51" x14ac:dyDescent="0.3">
      <c r="B59" s="212">
        <f t="shared" si="15"/>
        <v>43605</v>
      </c>
      <c r="C59" s="203" t="str">
        <f>VLOOKUP(WEEKDAY(B59),A134:B140,2)</f>
        <v>L</v>
      </c>
      <c r="D59" s="204"/>
      <c r="E59" s="205"/>
      <c r="F59" s="205"/>
      <c r="G59" s="205"/>
      <c r="H59" s="205"/>
      <c r="I59" s="205"/>
      <c r="J59" s="207"/>
      <c r="K59" s="204"/>
      <c r="L59" s="205"/>
      <c r="M59" s="205"/>
      <c r="N59" s="205"/>
      <c r="O59" s="205"/>
      <c r="P59" s="205"/>
      <c r="Q59" s="207"/>
      <c r="R59" s="204"/>
      <c r="S59" s="205"/>
      <c r="T59" s="205"/>
      <c r="U59" s="205"/>
      <c r="V59" s="205"/>
      <c r="W59" s="205"/>
      <c r="X59" s="207"/>
      <c r="Y59" s="204"/>
      <c r="Z59" s="205"/>
      <c r="AA59" s="205"/>
      <c r="AB59" s="205"/>
      <c r="AC59" s="205"/>
      <c r="AD59" s="207"/>
      <c r="AE59" s="204"/>
      <c r="AF59" s="205"/>
      <c r="AG59" s="205"/>
      <c r="AH59" s="205"/>
      <c r="AI59" s="205"/>
      <c r="AJ59" s="205"/>
      <c r="AK59" s="207"/>
      <c r="AL59" s="204"/>
      <c r="AM59" s="205"/>
      <c r="AN59" s="205"/>
      <c r="AO59" s="205"/>
      <c r="AP59" s="205"/>
      <c r="AQ59" s="205"/>
      <c r="AR59" s="207"/>
      <c r="AS59" s="204"/>
      <c r="AT59" s="205"/>
      <c r="AU59" s="205"/>
      <c r="AV59" s="205"/>
      <c r="AW59" s="205"/>
      <c r="AX59" s="205"/>
      <c r="AY59" s="207"/>
    </row>
    <row r="60" spans="2:51" x14ac:dyDescent="0.3">
      <c r="B60" s="212">
        <f t="shared" si="15"/>
        <v>43606</v>
      </c>
      <c r="C60" s="203" t="str">
        <f>VLOOKUP(WEEKDAY(B60),A134:B140,2)</f>
        <v>M</v>
      </c>
      <c r="D60" s="204"/>
      <c r="E60" s="205"/>
      <c r="F60" s="205"/>
      <c r="G60" s="205"/>
      <c r="H60" s="205"/>
      <c r="I60" s="205"/>
      <c r="J60" s="207"/>
      <c r="K60" s="204"/>
      <c r="L60" s="205"/>
      <c r="M60" s="205"/>
      <c r="N60" s="205"/>
      <c r="O60" s="205"/>
      <c r="P60" s="205"/>
      <c r="Q60" s="207"/>
      <c r="R60" s="204"/>
      <c r="S60" s="205"/>
      <c r="T60" s="205"/>
      <c r="U60" s="205"/>
      <c r="V60" s="205"/>
      <c r="W60" s="205"/>
      <c r="X60" s="207"/>
      <c r="Y60" s="204"/>
      <c r="Z60" s="205"/>
      <c r="AA60" s="205"/>
      <c r="AB60" s="205"/>
      <c r="AC60" s="205"/>
      <c r="AD60" s="207"/>
      <c r="AE60" s="204"/>
      <c r="AF60" s="205"/>
      <c r="AG60" s="205"/>
      <c r="AH60" s="205"/>
      <c r="AI60" s="205"/>
      <c r="AJ60" s="205"/>
      <c r="AK60" s="207"/>
      <c r="AL60" s="204"/>
      <c r="AM60" s="205"/>
      <c r="AN60" s="205"/>
      <c r="AO60" s="205"/>
      <c r="AP60" s="205"/>
      <c r="AQ60" s="205"/>
      <c r="AR60" s="207"/>
      <c r="AS60" s="204"/>
      <c r="AT60" s="205"/>
      <c r="AU60" s="205"/>
      <c r="AV60" s="205"/>
      <c r="AW60" s="205"/>
      <c r="AX60" s="205"/>
      <c r="AY60" s="207"/>
    </row>
    <row r="61" spans="2:51" x14ac:dyDescent="0.3">
      <c r="B61" s="212">
        <f t="shared" si="15"/>
        <v>43607</v>
      </c>
      <c r="C61" s="203" t="str">
        <f>VLOOKUP(WEEKDAY(B61),A134:B140,2)</f>
        <v>M</v>
      </c>
      <c r="D61" s="204"/>
      <c r="E61" s="205"/>
      <c r="F61" s="205"/>
      <c r="G61" s="205"/>
      <c r="H61" s="205"/>
      <c r="I61" s="205"/>
      <c r="J61" s="207"/>
      <c r="K61" s="204"/>
      <c r="L61" s="205"/>
      <c r="M61" s="205"/>
      <c r="N61" s="205"/>
      <c r="O61" s="205"/>
      <c r="P61" s="205"/>
      <c r="Q61" s="207"/>
      <c r="R61" s="204"/>
      <c r="S61" s="205"/>
      <c r="T61" s="205"/>
      <c r="U61" s="205"/>
      <c r="V61" s="205"/>
      <c r="W61" s="205"/>
      <c r="X61" s="207"/>
      <c r="Y61" s="204"/>
      <c r="Z61" s="205"/>
      <c r="AA61" s="205"/>
      <c r="AB61" s="205"/>
      <c r="AC61" s="205"/>
      <c r="AD61" s="207"/>
      <c r="AE61" s="204"/>
      <c r="AF61" s="205"/>
      <c r="AG61" s="205"/>
      <c r="AH61" s="205"/>
      <c r="AI61" s="205"/>
      <c r="AJ61" s="205"/>
      <c r="AK61" s="207"/>
      <c r="AL61" s="204"/>
      <c r="AM61" s="205"/>
      <c r="AN61" s="205"/>
      <c r="AO61" s="205"/>
      <c r="AP61" s="205"/>
      <c r="AQ61" s="205"/>
      <c r="AR61" s="207"/>
      <c r="AS61" s="204"/>
      <c r="AT61" s="205"/>
      <c r="AU61" s="205"/>
      <c r="AV61" s="205"/>
      <c r="AW61" s="205"/>
      <c r="AX61" s="205"/>
      <c r="AY61" s="207"/>
    </row>
    <row r="62" spans="2:51" x14ac:dyDescent="0.3">
      <c r="B62" s="212">
        <f t="shared" si="15"/>
        <v>43608</v>
      </c>
      <c r="C62" s="203" t="str">
        <f>VLOOKUP(WEEKDAY(B62),A134:B140,2)</f>
        <v>J</v>
      </c>
      <c r="D62" s="204"/>
      <c r="E62" s="205"/>
      <c r="F62" s="205"/>
      <c r="G62" s="205"/>
      <c r="H62" s="205"/>
      <c r="I62" s="205"/>
      <c r="J62" s="207"/>
      <c r="K62" s="204"/>
      <c r="L62" s="205"/>
      <c r="M62" s="205"/>
      <c r="N62" s="205"/>
      <c r="O62" s="205"/>
      <c r="P62" s="205"/>
      <c r="Q62" s="207"/>
      <c r="R62" s="204"/>
      <c r="S62" s="205"/>
      <c r="T62" s="205"/>
      <c r="U62" s="205"/>
      <c r="V62" s="205"/>
      <c r="W62" s="205"/>
      <c r="X62" s="207"/>
      <c r="Y62" s="204"/>
      <c r="Z62" s="205"/>
      <c r="AA62" s="205"/>
      <c r="AB62" s="205"/>
      <c r="AC62" s="205"/>
      <c r="AD62" s="207"/>
      <c r="AE62" s="204"/>
      <c r="AF62" s="205"/>
      <c r="AG62" s="205"/>
      <c r="AH62" s="205"/>
      <c r="AI62" s="205"/>
      <c r="AJ62" s="205"/>
      <c r="AK62" s="207"/>
      <c r="AL62" s="204"/>
      <c r="AM62" s="205"/>
      <c r="AN62" s="205"/>
      <c r="AO62" s="205"/>
      <c r="AP62" s="205"/>
      <c r="AQ62" s="205"/>
      <c r="AR62" s="207"/>
      <c r="AS62" s="204"/>
      <c r="AT62" s="205"/>
      <c r="AU62" s="205"/>
      <c r="AV62" s="205"/>
      <c r="AW62" s="205"/>
      <c r="AX62" s="205"/>
      <c r="AY62" s="207"/>
    </row>
    <row r="63" spans="2:51" x14ac:dyDescent="0.3">
      <c r="B63" s="212">
        <f t="shared" si="15"/>
        <v>43609</v>
      </c>
      <c r="C63" s="203" t="str">
        <f>VLOOKUP(WEEKDAY(B63),A134:B140,2)</f>
        <v>V</v>
      </c>
      <c r="D63" s="204"/>
      <c r="E63" s="205"/>
      <c r="F63" s="205"/>
      <c r="G63" s="205"/>
      <c r="H63" s="205"/>
      <c r="I63" s="205"/>
      <c r="J63" s="207"/>
      <c r="K63" s="204"/>
      <c r="L63" s="205"/>
      <c r="M63" s="205"/>
      <c r="N63" s="205"/>
      <c r="O63" s="205"/>
      <c r="P63" s="205"/>
      <c r="Q63" s="207"/>
      <c r="R63" s="204"/>
      <c r="S63" s="205"/>
      <c r="T63" s="205"/>
      <c r="U63" s="205"/>
      <c r="V63" s="205"/>
      <c r="W63" s="205"/>
      <c r="X63" s="207"/>
      <c r="Y63" s="204"/>
      <c r="Z63" s="205"/>
      <c r="AA63" s="205"/>
      <c r="AB63" s="205"/>
      <c r="AC63" s="205"/>
      <c r="AD63" s="207"/>
      <c r="AE63" s="204"/>
      <c r="AF63" s="205"/>
      <c r="AG63" s="205"/>
      <c r="AH63" s="205"/>
      <c r="AI63" s="205"/>
      <c r="AJ63" s="205"/>
      <c r="AK63" s="207"/>
      <c r="AL63" s="204"/>
      <c r="AM63" s="205"/>
      <c r="AN63" s="205"/>
      <c r="AO63" s="205"/>
      <c r="AP63" s="205"/>
      <c r="AQ63" s="205"/>
      <c r="AR63" s="207"/>
      <c r="AS63" s="204"/>
      <c r="AT63" s="205"/>
      <c r="AU63" s="205"/>
      <c r="AV63" s="205"/>
      <c r="AW63" s="205"/>
      <c r="AX63" s="205"/>
      <c r="AY63" s="207"/>
    </row>
    <row r="64" spans="2:51" x14ac:dyDescent="0.3">
      <c r="B64" s="212">
        <f t="shared" si="15"/>
        <v>43610</v>
      </c>
      <c r="C64" s="203" t="str">
        <f>VLOOKUP(WEEKDAY(B64),A134:B140,2)</f>
        <v>S</v>
      </c>
      <c r="D64" s="204"/>
      <c r="E64" s="205"/>
      <c r="F64" s="205"/>
      <c r="G64" s="205"/>
      <c r="H64" s="205"/>
      <c r="I64" s="205"/>
      <c r="J64" s="207"/>
      <c r="K64" s="204"/>
      <c r="L64" s="205"/>
      <c r="M64" s="205"/>
      <c r="N64" s="205"/>
      <c r="O64" s="205"/>
      <c r="P64" s="205"/>
      <c r="Q64" s="207"/>
      <c r="R64" s="204"/>
      <c r="S64" s="205"/>
      <c r="T64" s="205"/>
      <c r="U64" s="205"/>
      <c r="V64" s="205"/>
      <c r="W64" s="205"/>
      <c r="X64" s="207"/>
      <c r="Y64" s="204"/>
      <c r="Z64" s="205"/>
      <c r="AA64" s="205"/>
      <c r="AB64" s="205"/>
      <c r="AC64" s="205"/>
      <c r="AD64" s="207"/>
      <c r="AE64" s="204"/>
      <c r="AF64" s="205"/>
      <c r="AG64" s="205"/>
      <c r="AH64" s="205"/>
      <c r="AI64" s="205"/>
      <c r="AJ64" s="205"/>
      <c r="AK64" s="207"/>
      <c r="AL64" s="204"/>
      <c r="AM64" s="205"/>
      <c r="AN64" s="205"/>
      <c r="AO64" s="205"/>
      <c r="AP64" s="205"/>
      <c r="AQ64" s="205"/>
      <c r="AR64" s="207"/>
      <c r="AS64" s="204"/>
      <c r="AT64" s="205"/>
      <c r="AU64" s="205"/>
      <c r="AV64" s="205"/>
      <c r="AW64" s="205"/>
      <c r="AX64" s="205"/>
      <c r="AY64" s="207"/>
    </row>
    <row r="65" spans="2:51" x14ac:dyDescent="0.3">
      <c r="B65" s="212">
        <f t="shared" si="15"/>
        <v>43611</v>
      </c>
      <c r="C65" s="203" t="str">
        <f>VLOOKUP(WEEKDAY(B65),A134:B140,2)</f>
        <v>D</v>
      </c>
      <c r="D65" s="204"/>
      <c r="E65" s="205"/>
      <c r="F65" s="205"/>
      <c r="G65" s="205"/>
      <c r="H65" s="205"/>
      <c r="I65" s="205"/>
      <c r="J65" s="207"/>
      <c r="K65" s="204"/>
      <c r="L65" s="205"/>
      <c r="M65" s="205"/>
      <c r="N65" s="205"/>
      <c r="O65" s="205"/>
      <c r="P65" s="205"/>
      <c r="Q65" s="207"/>
      <c r="R65" s="204"/>
      <c r="S65" s="205"/>
      <c r="T65" s="205"/>
      <c r="U65" s="205"/>
      <c r="V65" s="205"/>
      <c r="W65" s="205"/>
      <c r="X65" s="207"/>
      <c r="Y65" s="204"/>
      <c r="Z65" s="205"/>
      <c r="AA65" s="205"/>
      <c r="AB65" s="205"/>
      <c r="AC65" s="205"/>
      <c r="AD65" s="207"/>
      <c r="AE65" s="204"/>
      <c r="AF65" s="205"/>
      <c r="AG65" s="205"/>
      <c r="AH65" s="205"/>
      <c r="AI65" s="205"/>
      <c r="AJ65" s="205"/>
      <c r="AK65" s="207"/>
      <c r="AL65" s="204"/>
      <c r="AM65" s="205"/>
      <c r="AN65" s="205"/>
      <c r="AO65" s="205"/>
      <c r="AP65" s="205"/>
      <c r="AQ65" s="205"/>
      <c r="AR65" s="207"/>
      <c r="AS65" s="204"/>
      <c r="AT65" s="205"/>
      <c r="AU65" s="205"/>
      <c r="AV65" s="205"/>
      <c r="AW65" s="205"/>
      <c r="AX65" s="205"/>
      <c r="AY65" s="207"/>
    </row>
    <row r="66" spans="2:51" x14ac:dyDescent="0.3">
      <c r="B66" s="212">
        <f t="shared" si="15"/>
        <v>43612</v>
      </c>
      <c r="C66" s="203" t="str">
        <f>VLOOKUP(WEEKDAY(B66),A134:B140,2)</f>
        <v>L</v>
      </c>
      <c r="D66" s="204"/>
      <c r="E66" s="205"/>
      <c r="F66" s="205"/>
      <c r="G66" s="205"/>
      <c r="H66" s="205"/>
      <c r="I66" s="205"/>
      <c r="J66" s="207"/>
      <c r="K66" s="204"/>
      <c r="L66" s="205"/>
      <c r="M66" s="205"/>
      <c r="N66" s="205"/>
      <c r="O66" s="205"/>
      <c r="P66" s="205"/>
      <c r="Q66" s="207"/>
      <c r="R66" s="204"/>
      <c r="S66" s="205"/>
      <c r="T66" s="205"/>
      <c r="U66" s="205"/>
      <c r="V66" s="205"/>
      <c r="W66" s="205"/>
      <c r="X66" s="207"/>
      <c r="Y66" s="204"/>
      <c r="Z66" s="205"/>
      <c r="AA66" s="205"/>
      <c r="AB66" s="205"/>
      <c r="AC66" s="205"/>
      <c r="AD66" s="207"/>
      <c r="AE66" s="204"/>
      <c r="AF66" s="205"/>
      <c r="AG66" s="205"/>
      <c r="AH66" s="205"/>
      <c r="AI66" s="205"/>
      <c r="AJ66" s="205"/>
      <c r="AK66" s="207"/>
      <c r="AL66" s="204"/>
      <c r="AM66" s="205"/>
      <c r="AN66" s="205"/>
      <c r="AO66" s="205"/>
      <c r="AP66" s="205"/>
      <c r="AQ66" s="205"/>
      <c r="AR66" s="207"/>
      <c r="AS66" s="204"/>
      <c r="AT66" s="205"/>
      <c r="AU66" s="205"/>
      <c r="AV66" s="205"/>
      <c r="AW66" s="205"/>
      <c r="AX66" s="205"/>
      <c r="AY66" s="207"/>
    </row>
    <row r="67" spans="2:51" x14ac:dyDescent="0.3">
      <c r="B67" s="212">
        <f t="shared" si="15"/>
        <v>43613</v>
      </c>
      <c r="C67" s="203" t="str">
        <f>VLOOKUP(WEEKDAY(B67),A134:B140,2)</f>
        <v>M</v>
      </c>
      <c r="D67" s="204"/>
      <c r="E67" s="205"/>
      <c r="F67" s="205"/>
      <c r="G67" s="205"/>
      <c r="H67" s="205"/>
      <c r="I67" s="205"/>
      <c r="J67" s="207"/>
      <c r="K67" s="204"/>
      <c r="L67" s="205"/>
      <c r="M67" s="205"/>
      <c r="N67" s="205"/>
      <c r="O67" s="205"/>
      <c r="P67" s="205"/>
      <c r="Q67" s="207"/>
      <c r="R67" s="204"/>
      <c r="S67" s="205"/>
      <c r="T67" s="205"/>
      <c r="U67" s="205"/>
      <c r="V67" s="205"/>
      <c r="W67" s="205"/>
      <c r="X67" s="207"/>
      <c r="Y67" s="204"/>
      <c r="Z67" s="205"/>
      <c r="AA67" s="205"/>
      <c r="AB67" s="205"/>
      <c r="AC67" s="205"/>
      <c r="AD67" s="207"/>
      <c r="AE67" s="204"/>
      <c r="AF67" s="205"/>
      <c r="AG67" s="205"/>
      <c r="AH67" s="205"/>
      <c r="AI67" s="205"/>
      <c r="AJ67" s="205"/>
      <c r="AK67" s="207"/>
      <c r="AL67" s="204"/>
      <c r="AM67" s="205"/>
      <c r="AN67" s="205"/>
      <c r="AO67" s="205"/>
      <c r="AP67" s="205"/>
      <c r="AQ67" s="205"/>
      <c r="AR67" s="207"/>
      <c r="AS67" s="204"/>
      <c r="AT67" s="205"/>
      <c r="AU67" s="205"/>
      <c r="AV67" s="205"/>
      <c r="AW67" s="205"/>
      <c r="AX67" s="205"/>
      <c r="AY67" s="207"/>
    </row>
    <row r="68" spans="2:51" x14ac:dyDescent="0.3">
      <c r="B68" s="212">
        <f t="shared" si="15"/>
        <v>43614</v>
      </c>
      <c r="C68" s="203" t="str">
        <f>VLOOKUP(WEEKDAY(B68),A134:B140,2)</f>
        <v>M</v>
      </c>
      <c r="D68" s="204"/>
      <c r="E68" s="205"/>
      <c r="F68" s="205"/>
      <c r="G68" s="205"/>
      <c r="H68" s="205"/>
      <c r="I68" s="205"/>
      <c r="J68" s="207"/>
      <c r="K68" s="204"/>
      <c r="L68" s="205"/>
      <c r="M68" s="205"/>
      <c r="N68" s="205"/>
      <c r="O68" s="205"/>
      <c r="P68" s="205"/>
      <c r="Q68" s="207"/>
      <c r="R68" s="204"/>
      <c r="S68" s="205"/>
      <c r="T68" s="205"/>
      <c r="U68" s="205"/>
      <c r="V68" s="205"/>
      <c r="W68" s="205"/>
      <c r="X68" s="207"/>
      <c r="Y68" s="204"/>
      <c r="Z68" s="205"/>
      <c r="AA68" s="205"/>
      <c r="AB68" s="205"/>
      <c r="AC68" s="205"/>
      <c r="AD68" s="207"/>
      <c r="AE68" s="204"/>
      <c r="AF68" s="205"/>
      <c r="AG68" s="205"/>
      <c r="AH68" s="205"/>
      <c r="AI68" s="205"/>
      <c r="AJ68" s="205"/>
      <c r="AK68" s="207"/>
      <c r="AL68" s="204"/>
      <c r="AM68" s="205"/>
      <c r="AN68" s="205"/>
      <c r="AO68" s="205"/>
      <c r="AP68" s="205"/>
      <c r="AQ68" s="205"/>
      <c r="AR68" s="207"/>
      <c r="AS68" s="204"/>
      <c r="AT68" s="205"/>
      <c r="AU68" s="205"/>
      <c r="AV68" s="205"/>
      <c r="AW68" s="205"/>
      <c r="AX68" s="205"/>
      <c r="AY68" s="207"/>
    </row>
    <row r="69" spans="2:51" x14ac:dyDescent="0.3">
      <c r="B69" s="212">
        <f t="shared" si="15"/>
        <v>43615</v>
      </c>
      <c r="C69" s="203" t="str">
        <f>VLOOKUP(WEEKDAY(B69),A134:B140,2)</f>
        <v>J</v>
      </c>
      <c r="D69" s="204"/>
      <c r="E69" s="205"/>
      <c r="F69" s="205"/>
      <c r="G69" s="205"/>
      <c r="H69" s="205"/>
      <c r="I69" s="205"/>
      <c r="J69" s="207"/>
      <c r="K69" s="204"/>
      <c r="L69" s="205"/>
      <c r="M69" s="205"/>
      <c r="N69" s="205"/>
      <c r="O69" s="205"/>
      <c r="P69" s="205"/>
      <c r="Q69" s="207"/>
      <c r="R69" s="204"/>
      <c r="S69" s="205"/>
      <c r="T69" s="205"/>
      <c r="U69" s="205"/>
      <c r="V69" s="205"/>
      <c r="W69" s="205"/>
      <c r="X69" s="207"/>
      <c r="Y69" s="204"/>
      <c r="Z69" s="205"/>
      <c r="AA69" s="205"/>
      <c r="AB69" s="205"/>
      <c r="AC69" s="205"/>
      <c r="AD69" s="207"/>
      <c r="AE69" s="204"/>
      <c r="AF69" s="205"/>
      <c r="AG69" s="205"/>
      <c r="AH69" s="205"/>
      <c r="AI69" s="205"/>
      <c r="AJ69" s="205"/>
      <c r="AK69" s="207"/>
      <c r="AL69" s="204"/>
      <c r="AM69" s="205"/>
      <c r="AN69" s="205"/>
      <c r="AO69" s="205"/>
      <c r="AP69" s="205"/>
      <c r="AQ69" s="205"/>
      <c r="AR69" s="207"/>
      <c r="AS69" s="204"/>
      <c r="AT69" s="205"/>
      <c r="AU69" s="205"/>
      <c r="AV69" s="205"/>
      <c r="AW69" s="205"/>
      <c r="AX69" s="205"/>
      <c r="AY69" s="207"/>
    </row>
    <row r="70" spans="2:51" x14ac:dyDescent="0.3">
      <c r="B70" s="212">
        <f t="shared" si="15"/>
        <v>43616</v>
      </c>
      <c r="C70" s="203" t="str">
        <f>VLOOKUP(WEEKDAY(B70),A134:B140,2)</f>
        <v>V</v>
      </c>
      <c r="D70" s="204"/>
      <c r="E70" s="205"/>
      <c r="F70" s="205"/>
      <c r="G70" s="205"/>
      <c r="H70" s="205"/>
      <c r="I70" s="205"/>
      <c r="J70" s="207"/>
      <c r="K70" s="204"/>
      <c r="L70" s="205"/>
      <c r="M70" s="205"/>
      <c r="N70" s="205"/>
      <c r="O70" s="205"/>
      <c r="P70" s="205"/>
      <c r="Q70" s="207"/>
      <c r="R70" s="204"/>
      <c r="S70" s="205"/>
      <c r="T70" s="205"/>
      <c r="U70" s="205"/>
      <c r="V70" s="205"/>
      <c r="W70" s="205"/>
      <c r="X70" s="207"/>
      <c r="Y70" s="204"/>
      <c r="Z70" s="205"/>
      <c r="AA70" s="205"/>
      <c r="AB70" s="205"/>
      <c r="AC70" s="205"/>
      <c r="AD70" s="207"/>
      <c r="AE70" s="204"/>
      <c r="AF70" s="205"/>
      <c r="AG70" s="205"/>
      <c r="AH70" s="205"/>
      <c r="AI70" s="205"/>
      <c r="AJ70" s="205"/>
      <c r="AK70" s="207"/>
      <c r="AL70" s="204"/>
      <c r="AM70" s="205"/>
      <c r="AN70" s="205"/>
      <c r="AO70" s="205"/>
      <c r="AP70" s="205"/>
      <c r="AQ70" s="205"/>
      <c r="AR70" s="207"/>
      <c r="AS70" s="204"/>
      <c r="AT70" s="205"/>
      <c r="AU70" s="205"/>
      <c r="AV70" s="205"/>
      <c r="AW70" s="205"/>
      <c r="AX70" s="205"/>
      <c r="AY70" s="207"/>
    </row>
    <row r="71" spans="2:51" x14ac:dyDescent="0.3">
      <c r="B71" s="212">
        <f t="shared" si="15"/>
        <v>43617</v>
      </c>
      <c r="C71" s="203" t="str">
        <f>VLOOKUP(WEEKDAY(B71),A134:B140,2)</f>
        <v>S</v>
      </c>
      <c r="D71" s="204"/>
      <c r="E71" s="205"/>
      <c r="F71" s="205"/>
      <c r="G71" s="205"/>
      <c r="H71" s="205"/>
      <c r="I71" s="205"/>
      <c r="J71" s="207"/>
      <c r="K71" s="204"/>
      <c r="L71" s="205"/>
      <c r="M71" s="205"/>
      <c r="N71" s="205"/>
      <c r="O71" s="205"/>
      <c r="P71" s="205"/>
      <c r="Q71" s="207"/>
      <c r="R71" s="204"/>
      <c r="S71" s="205"/>
      <c r="T71" s="205"/>
      <c r="U71" s="205"/>
      <c r="V71" s="205"/>
      <c r="W71" s="205"/>
      <c r="X71" s="207"/>
      <c r="Y71" s="204"/>
      <c r="Z71" s="205"/>
      <c r="AA71" s="205"/>
      <c r="AB71" s="205"/>
      <c r="AC71" s="205"/>
      <c r="AD71" s="207"/>
      <c r="AE71" s="204"/>
      <c r="AF71" s="205"/>
      <c r="AG71" s="205"/>
      <c r="AH71" s="205"/>
      <c r="AI71" s="205"/>
      <c r="AJ71" s="205"/>
      <c r="AK71" s="207"/>
      <c r="AL71" s="204"/>
      <c r="AM71" s="205"/>
      <c r="AN71" s="205"/>
      <c r="AO71" s="205"/>
      <c r="AP71" s="205"/>
      <c r="AQ71" s="205"/>
      <c r="AR71" s="207"/>
      <c r="AS71" s="204"/>
      <c r="AT71" s="205"/>
      <c r="AU71" s="205"/>
      <c r="AV71" s="205"/>
      <c r="AW71" s="205"/>
      <c r="AX71" s="205"/>
      <c r="AY71" s="207"/>
    </row>
    <row r="72" spans="2:51" x14ac:dyDescent="0.3">
      <c r="B72" s="212">
        <f t="shared" si="15"/>
        <v>43618</v>
      </c>
      <c r="C72" s="203" t="str">
        <f>VLOOKUP(WEEKDAY(B72),A134:B140,2)</f>
        <v>D</v>
      </c>
      <c r="D72" s="204"/>
      <c r="E72" s="205"/>
      <c r="F72" s="205"/>
      <c r="G72" s="205"/>
      <c r="H72" s="205"/>
      <c r="I72" s="205"/>
      <c r="J72" s="207"/>
      <c r="K72" s="204"/>
      <c r="L72" s="205"/>
      <c r="M72" s="205"/>
      <c r="N72" s="205"/>
      <c r="O72" s="205"/>
      <c r="P72" s="205"/>
      <c r="Q72" s="207"/>
      <c r="R72" s="204"/>
      <c r="S72" s="205"/>
      <c r="T72" s="205"/>
      <c r="U72" s="205"/>
      <c r="V72" s="205"/>
      <c r="W72" s="205"/>
      <c r="X72" s="207"/>
      <c r="Y72" s="204"/>
      <c r="Z72" s="205"/>
      <c r="AA72" s="205"/>
      <c r="AB72" s="205"/>
      <c r="AC72" s="205"/>
      <c r="AD72" s="207"/>
      <c r="AE72" s="204"/>
      <c r="AF72" s="205"/>
      <c r="AG72" s="205"/>
      <c r="AH72" s="205"/>
      <c r="AI72" s="205"/>
      <c r="AJ72" s="205"/>
      <c r="AK72" s="207"/>
      <c r="AL72" s="204"/>
      <c r="AM72" s="205"/>
      <c r="AN72" s="205"/>
      <c r="AO72" s="205"/>
      <c r="AP72" s="205"/>
      <c r="AQ72" s="205"/>
      <c r="AR72" s="207"/>
      <c r="AS72" s="204"/>
      <c r="AT72" s="205"/>
      <c r="AU72" s="205"/>
      <c r="AV72" s="205"/>
      <c r="AW72" s="205"/>
      <c r="AX72" s="205"/>
      <c r="AY72" s="207"/>
    </row>
    <row r="73" spans="2:51" x14ac:dyDescent="0.3">
      <c r="B73" s="212">
        <f t="shared" si="15"/>
        <v>43619</v>
      </c>
      <c r="C73" s="203" t="str">
        <f>VLOOKUP(WEEKDAY(B73),A134:B140,2)</f>
        <v>L</v>
      </c>
      <c r="D73" s="204"/>
      <c r="E73" s="205"/>
      <c r="F73" s="205"/>
      <c r="G73" s="205"/>
      <c r="H73" s="205"/>
      <c r="I73" s="205"/>
      <c r="J73" s="207"/>
      <c r="K73" s="204"/>
      <c r="L73" s="205"/>
      <c r="M73" s="205"/>
      <c r="N73" s="205"/>
      <c r="O73" s="205"/>
      <c r="P73" s="205"/>
      <c r="Q73" s="207"/>
      <c r="R73" s="204"/>
      <c r="S73" s="205"/>
      <c r="T73" s="205"/>
      <c r="U73" s="205"/>
      <c r="V73" s="205"/>
      <c r="W73" s="205"/>
      <c r="X73" s="207"/>
      <c r="Y73" s="204"/>
      <c r="Z73" s="205"/>
      <c r="AA73" s="205"/>
      <c r="AB73" s="205"/>
      <c r="AC73" s="205"/>
      <c r="AD73" s="207"/>
      <c r="AE73" s="204"/>
      <c r="AF73" s="205"/>
      <c r="AG73" s="205"/>
      <c r="AH73" s="205"/>
      <c r="AI73" s="205"/>
      <c r="AJ73" s="205"/>
      <c r="AK73" s="207"/>
      <c r="AL73" s="204"/>
      <c r="AM73" s="205"/>
      <c r="AN73" s="205"/>
      <c r="AO73" s="205"/>
      <c r="AP73" s="205"/>
      <c r="AQ73" s="205"/>
      <c r="AR73" s="207"/>
      <c r="AS73" s="204"/>
      <c r="AT73" s="205"/>
      <c r="AU73" s="205"/>
      <c r="AV73" s="205"/>
      <c r="AW73" s="205"/>
      <c r="AX73" s="205"/>
      <c r="AY73" s="207"/>
    </row>
    <row r="74" spans="2:51" x14ac:dyDescent="0.3">
      <c r="B74" s="212">
        <f t="shared" si="15"/>
        <v>43620</v>
      </c>
      <c r="C74" s="203" t="str">
        <f>VLOOKUP(WEEKDAY(B74),A134:B140,2)</f>
        <v>M</v>
      </c>
      <c r="D74" s="204"/>
      <c r="E74" s="205"/>
      <c r="F74" s="205"/>
      <c r="G74" s="205"/>
      <c r="H74" s="205"/>
      <c r="I74" s="205"/>
      <c r="J74" s="207"/>
      <c r="K74" s="204"/>
      <c r="L74" s="205"/>
      <c r="M74" s="205"/>
      <c r="N74" s="205"/>
      <c r="O74" s="205"/>
      <c r="P74" s="205"/>
      <c r="Q74" s="207"/>
      <c r="R74" s="204"/>
      <c r="S74" s="205"/>
      <c r="T74" s="205"/>
      <c r="U74" s="205"/>
      <c r="V74" s="205"/>
      <c r="W74" s="205"/>
      <c r="X74" s="207"/>
      <c r="Y74" s="204"/>
      <c r="Z74" s="205"/>
      <c r="AA74" s="205"/>
      <c r="AB74" s="205"/>
      <c r="AC74" s="205"/>
      <c r="AD74" s="207"/>
      <c r="AE74" s="204"/>
      <c r="AF74" s="205"/>
      <c r="AG74" s="205"/>
      <c r="AH74" s="205"/>
      <c r="AI74" s="205"/>
      <c r="AJ74" s="205"/>
      <c r="AK74" s="207"/>
      <c r="AL74" s="204"/>
      <c r="AM74" s="205"/>
      <c r="AN74" s="205"/>
      <c r="AO74" s="205"/>
      <c r="AP74" s="205"/>
      <c r="AQ74" s="205"/>
      <c r="AR74" s="207"/>
      <c r="AS74" s="204"/>
      <c r="AT74" s="205"/>
      <c r="AU74" s="205"/>
      <c r="AV74" s="205"/>
      <c r="AW74" s="205"/>
      <c r="AX74" s="205"/>
      <c r="AY74" s="207"/>
    </row>
    <row r="75" spans="2:51" x14ac:dyDescent="0.3">
      <c r="B75" s="212">
        <f t="shared" si="15"/>
        <v>43621</v>
      </c>
      <c r="C75" s="203" t="str">
        <f>VLOOKUP(WEEKDAY(B75),A134:B140,2)</f>
        <v>M</v>
      </c>
      <c r="D75" s="204"/>
      <c r="E75" s="205"/>
      <c r="F75" s="205"/>
      <c r="G75" s="205"/>
      <c r="H75" s="205"/>
      <c r="I75" s="205"/>
      <c r="J75" s="207"/>
      <c r="K75" s="204"/>
      <c r="L75" s="205"/>
      <c r="M75" s="205"/>
      <c r="N75" s="205"/>
      <c r="O75" s="205"/>
      <c r="P75" s="205"/>
      <c r="Q75" s="207"/>
      <c r="R75" s="204"/>
      <c r="S75" s="205"/>
      <c r="T75" s="205"/>
      <c r="U75" s="205"/>
      <c r="V75" s="205"/>
      <c r="W75" s="205"/>
      <c r="X75" s="207"/>
      <c r="Y75" s="204"/>
      <c r="Z75" s="205"/>
      <c r="AA75" s="205"/>
      <c r="AB75" s="205"/>
      <c r="AC75" s="205"/>
      <c r="AD75" s="207"/>
      <c r="AE75" s="204"/>
      <c r="AF75" s="205"/>
      <c r="AG75" s="205"/>
      <c r="AH75" s="205"/>
      <c r="AI75" s="205"/>
      <c r="AJ75" s="205"/>
      <c r="AK75" s="207"/>
      <c r="AL75" s="204"/>
      <c r="AM75" s="205"/>
      <c r="AN75" s="205"/>
      <c r="AO75" s="205"/>
      <c r="AP75" s="205"/>
      <c r="AQ75" s="205"/>
      <c r="AR75" s="207"/>
      <c r="AS75" s="204"/>
      <c r="AT75" s="205"/>
      <c r="AU75" s="205"/>
      <c r="AV75" s="205"/>
      <c r="AW75" s="205"/>
      <c r="AX75" s="205"/>
      <c r="AY75" s="207"/>
    </row>
    <row r="76" spans="2:51" x14ac:dyDescent="0.3">
      <c r="B76" s="212">
        <f t="shared" si="15"/>
        <v>43622</v>
      </c>
      <c r="C76" s="203" t="str">
        <f>VLOOKUP(WEEKDAY(B76),A134:B140,2)</f>
        <v>J</v>
      </c>
      <c r="D76" s="204"/>
      <c r="E76" s="205"/>
      <c r="F76" s="205"/>
      <c r="G76" s="205"/>
      <c r="H76" s="205"/>
      <c r="I76" s="205"/>
      <c r="J76" s="207"/>
      <c r="K76" s="204"/>
      <c r="L76" s="205"/>
      <c r="M76" s="205"/>
      <c r="N76" s="205"/>
      <c r="O76" s="205"/>
      <c r="P76" s="205"/>
      <c r="Q76" s="207"/>
      <c r="R76" s="204"/>
      <c r="S76" s="205"/>
      <c r="T76" s="205"/>
      <c r="U76" s="205"/>
      <c r="V76" s="205"/>
      <c r="W76" s="205"/>
      <c r="X76" s="207"/>
      <c r="Y76" s="204"/>
      <c r="Z76" s="205"/>
      <c r="AA76" s="205"/>
      <c r="AB76" s="205"/>
      <c r="AC76" s="205"/>
      <c r="AD76" s="207"/>
      <c r="AE76" s="204"/>
      <c r="AF76" s="205"/>
      <c r="AG76" s="205"/>
      <c r="AH76" s="205"/>
      <c r="AI76" s="205"/>
      <c r="AJ76" s="205"/>
      <c r="AK76" s="207"/>
      <c r="AL76" s="204"/>
      <c r="AM76" s="205"/>
      <c r="AN76" s="205"/>
      <c r="AO76" s="205"/>
      <c r="AP76" s="205"/>
      <c r="AQ76" s="205"/>
      <c r="AR76" s="207"/>
      <c r="AS76" s="204"/>
      <c r="AT76" s="205"/>
      <c r="AU76" s="205"/>
      <c r="AV76" s="205"/>
      <c r="AW76" s="205"/>
      <c r="AX76" s="205"/>
      <c r="AY76" s="207"/>
    </row>
    <row r="77" spans="2:51" x14ac:dyDescent="0.3">
      <c r="B77" s="212">
        <f t="shared" si="15"/>
        <v>43623</v>
      </c>
      <c r="C77" s="203" t="str">
        <f>VLOOKUP(WEEKDAY(B77),A134:B140,2)</f>
        <v>V</v>
      </c>
      <c r="D77" s="204"/>
      <c r="E77" s="205"/>
      <c r="F77" s="205"/>
      <c r="G77" s="205"/>
      <c r="H77" s="205"/>
      <c r="I77" s="205"/>
      <c r="J77" s="207"/>
      <c r="K77" s="204"/>
      <c r="L77" s="205"/>
      <c r="M77" s="205"/>
      <c r="N77" s="205"/>
      <c r="O77" s="205"/>
      <c r="P77" s="205"/>
      <c r="Q77" s="207"/>
      <c r="R77" s="204"/>
      <c r="S77" s="205"/>
      <c r="T77" s="205"/>
      <c r="U77" s="205"/>
      <c r="V77" s="205"/>
      <c r="W77" s="205"/>
      <c r="X77" s="207"/>
      <c r="Y77" s="204"/>
      <c r="Z77" s="205"/>
      <c r="AA77" s="205"/>
      <c r="AB77" s="205"/>
      <c r="AC77" s="205"/>
      <c r="AD77" s="207"/>
      <c r="AE77" s="204"/>
      <c r="AF77" s="205"/>
      <c r="AG77" s="205"/>
      <c r="AH77" s="205"/>
      <c r="AI77" s="205"/>
      <c r="AJ77" s="205"/>
      <c r="AK77" s="207"/>
      <c r="AL77" s="204"/>
      <c r="AM77" s="205"/>
      <c r="AN77" s="205"/>
      <c r="AO77" s="205"/>
      <c r="AP77" s="205"/>
      <c r="AQ77" s="205"/>
      <c r="AR77" s="207"/>
      <c r="AS77" s="204"/>
      <c r="AT77" s="205"/>
      <c r="AU77" s="205"/>
      <c r="AV77" s="205"/>
      <c r="AW77" s="205"/>
      <c r="AX77" s="205"/>
      <c r="AY77" s="207"/>
    </row>
    <row r="78" spans="2:51" x14ac:dyDescent="0.3">
      <c r="B78" s="212">
        <f t="shared" si="15"/>
        <v>43624</v>
      </c>
      <c r="C78" s="203" t="str">
        <f>VLOOKUP(WEEKDAY(B78),A134:B140,2)</f>
        <v>S</v>
      </c>
      <c r="D78" s="204"/>
      <c r="E78" s="205"/>
      <c r="F78" s="205"/>
      <c r="G78" s="205"/>
      <c r="H78" s="205"/>
      <c r="I78" s="205"/>
      <c r="J78" s="207"/>
      <c r="K78" s="204"/>
      <c r="L78" s="205"/>
      <c r="M78" s="205"/>
      <c r="N78" s="205"/>
      <c r="O78" s="205"/>
      <c r="P78" s="205"/>
      <c r="Q78" s="207"/>
      <c r="R78" s="204"/>
      <c r="S78" s="205"/>
      <c r="T78" s="205"/>
      <c r="U78" s="205"/>
      <c r="V78" s="205"/>
      <c r="W78" s="205"/>
      <c r="X78" s="207"/>
      <c r="Y78" s="204"/>
      <c r="Z78" s="205"/>
      <c r="AA78" s="205"/>
      <c r="AB78" s="205"/>
      <c r="AC78" s="205"/>
      <c r="AD78" s="207"/>
      <c r="AE78" s="204"/>
      <c r="AF78" s="205"/>
      <c r="AG78" s="205"/>
      <c r="AH78" s="205"/>
      <c r="AI78" s="205"/>
      <c r="AJ78" s="205"/>
      <c r="AK78" s="207"/>
      <c r="AL78" s="204"/>
      <c r="AM78" s="205"/>
      <c r="AN78" s="205"/>
      <c r="AO78" s="205"/>
      <c r="AP78" s="205"/>
      <c r="AQ78" s="205"/>
      <c r="AR78" s="207"/>
      <c r="AS78" s="204"/>
      <c r="AT78" s="205"/>
      <c r="AU78" s="205"/>
      <c r="AV78" s="205"/>
      <c r="AW78" s="205"/>
      <c r="AX78" s="205"/>
      <c r="AY78" s="207"/>
    </row>
    <row r="79" spans="2:51" x14ac:dyDescent="0.3">
      <c r="B79" s="212">
        <f t="shared" ref="B79:B123" si="16">B78+1</f>
        <v>43625</v>
      </c>
      <c r="C79" s="203" t="str">
        <f>VLOOKUP(WEEKDAY(B79),A134:B140,2)</f>
        <v>D</v>
      </c>
      <c r="D79" s="204"/>
      <c r="E79" s="205"/>
      <c r="F79" s="205"/>
      <c r="G79" s="205"/>
      <c r="H79" s="205"/>
      <c r="I79" s="205"/>
      <c r="J79" s="207"/>
      <c r="K79" s="204"/>
      <c r="L79" s="205"/>
      <c r="M79" s="205"/>
      <c r="N79" s="205"/>
      <c r="O79" s="205"/>
      <c r="P79" s="205"/>
      <c r="Q79" s="207"/>
      <c r="R79" s="204"/>
      <c r="S79" s="205"/>
      <c r="T79" s="205"/>
      <c r="U79" s="205"/>
      <c r="V79" s="205"/>
      <c r="W79" s="205"/>
      <c r="X79" s="207"/>
      <c r="Y79" s="204"/>
      <c r="Z79" s="205"/>
      <c r="AA79" s="205"/>
      <c r="AB79" s="205"/>
      <c r="AC79" s="205"/>
      <c r="AD79" s="207"/>
      <c r="AE79" s="204"/>
      <c r="AF79" s="205"/>
      <c r="AG79" s="205"/>
      <c r="AH79" s="205"/>
      <c r="AI79" s="205"/>
      <c r="AJ79" s="205"/>
      <c r="AK79" s="207"/>
      <c r="AL79" s="204"/>
      <c r="AM79" s="205"/>
      <c r="AN79" s="205"/>
      <c r="AO79" s="205"/>
      <c r="AP79" s="205"/>
      <c r="AQ79" s="205"/>
      <c r="AR79" s="207"/>
      <c r="AS79" s="204"/>
      <c r="AT79" s="205"/>
      <c r="AU79" s="205"/>
      <c r="AV79" s="205"/>
      <c r="AW79" s="205"/>
      <c r="AX79" s="205"/>
      <c r="AY79" s="207"/>
    </row>
    <row r="80" spans="2:51" x14ac:dyDescent="0.3">
      <c r="B80" s="212">
        <f t="shared" si="16"/>
        <v>43626</v>
      </c>
      <c r="C80" s="203" t="str">
        <f>VLOOKUP(WEEKDAY(B80),A134:B140,2)</f>
        <v>L</v>
      </c>
      <c r="D80" s="204"/>
      <c r="E80" s="205"/>
      <c r="F80" s="205"/>
      <c r="G80" s="205"/>
      <c r="H80" s="205"/>
      <c r="I80" s="205"/>
      <c r="J80" s="207"/>
      <c r="K80" s="204"/>
      <c r="L80" s="205"/>
      <c r="M80" s="205"/>
      <c r="N80" s="205"/>
      <c r="O80" s="205"/>
      <c r="P80" s="205"/>
      <c r="Q80" s="207"/>
      <c r="R80" s="204"/>
      <c r="S80" s="205"/>
      <c r="T80" s="205"/>
      <c r="U80" s="205"/>
      <c r="V80" s="205"/>
      <c r="W80" s="205"/>
      <c r="X80" s="207"/>
      <c r="Y80" s="204"/>
      <c r="Z80" s="205"/>
      <c r="AA80" s="205"/>
      <c r="AB80" s="205"/>
      <c r="AC80" s="205"/>
      <c r="AD80" s="207"/>
      <c r="AE80" s="204"/>
      <c r="AF80" s="205"/>
      <c r="AG80" s="205"/>
      <c r="AH80" s="205"/>
      <c r="AI80" s="205"/>
      <c r="AJ80" s="205"/>
      <c r="AK80" s="207"/>
      <c r="AL80" s="204"/>
      <c r="AM80" s="205"/>
      <c r="AN80" s="205"/>
      <c r="AO80" s="205"/>
      <c r="AP80" s="205"/>
      <c r="AQ80" s="205"/>
      <c r="AR80" s="207"/>
      <c r="AS80" s="204"/>
      <c r="AT80" s="205"/>
      <c r="AU80" s="205"/>
      <c r="AV80" s="205"/>
      <c r="AW80" s="205"/>
      <c r="AX80" s="205"/>
      <c r="AY80" s="207"/>
    </row>
    <row r="81" spans="2:51" x14ac:dyDescent="0.3">
      <c r="B81" s="212">
        <f t="shared" si="16"/>
        <v>43627</v>
      </c>
      <c r="C81" s="203" t="str">
        <f>VLOOKUP(WEEKDAY(B81),A134:B140,2)</f>
        <v>M</v>
      </c>
      <c r="D81" s="204"/>
      <c r="E81" s="205"/>
      <c r="F81" s="205"/>
      <c r="G81" s="205"/>
      <c r="H81" s="205"/>
      <c r="I81" s="205"/>
      <c r="J81" s="207"/>
      <c r="K81" s="204"/>
      <c r="L81" s="205"/>
      <c r="M81" s="205"/>
      <c r="N81" s="205"/>
      <c r="O81" s="205"/>
      <c r="P81" s="205"/>
      <c r="Q81" s="207"/>
      <c r="R81" s="204"/>
      <c r="S81" s="205"/>
      <c r="T81" s="205"/>
      <c r="U81" s="205"/>
      <c r="V81" s="205"/>
      <c r="W81" s="205"/>
      <c r="X81" s="207"/>
      <c r="Y81" s="204"/>
      <c r="Z81" s="205"/>
      <c r="AA81" s="205"/>
      <c r="AB81" s="205"/>
      <c r="AC81" s="205"/>
      <c r="AD81" s="207"/>
      <c r="AE81" s="204"/>
      <c r="AF81" s="205"/>
      <c r="AG81" s="205"/>
      <c r="AH81" s="205"/>
      <c r="AI81" s="205"/>
      <c r="AJ81" s="205"/>
      <c r="AK81" s="207"/>
      <c r="AL81" s="204"/>
      <c r="AM81" s="205"/>
      <c r="AN81" s="205"/>
      <c r="AO81" s="205"/>
      <c r="AP81" s="205"/>
      <c r="AQ81" s="205"/>
      <c r="AR81" s="207"/>
      <c r="AS81" s="204"/>
      <c r="AT81" s="205"/>
      <c r="AU81" s="205"/>
      <c r="AV81" s="205"/>
      <c r="AW81" s="205"/>
      <c r="AX81" s="205"/>
      <c r="AY81" s="207"/>
    </row>
    <row r="82" spans="2:51" x14ac:dyDescent="0.3">
      <c r="B82" s="212">
        <f t="shared" si="16"/>
        <v>43628</v>
      </c>
      <c r="C82" s="203" t="str">
        <f>VLOOKUP(WEEKDAY(B82),A134:B140,2)</f>
        <v>M</v>
      </c>
      <c r="D82" s="204"/>
      <c r="E82" s="205"/>
      <c r="F82" s="205"/>
      <c r="G82" s="205"/>
      <c r="H82" s="205"/>
      <c r="I82" s="205"/>
      <c r="J82" s="207"/>
      <c r="K82" s="204"/>
      <c r="L82" s="205"/>
      <c r="M82" s="205"/>
      <c r="N82" s="205"/>
      <c r="O82" s="205"/>
      <c r="P82" s="205"/>
      <c r="Q82" s="207"/>
      <c r="R82" s="204"/>
      <c r="S82" s="205"/>
      <c r="T82" s="205"/>
      <c r="U82" s="205"/>
      <c r="V82" s="205"/>
      <c r="W82" s="205"/>
      <c r="X82" s="207"/>
      <c r="Y82" s="204"/>
      <c r="Z82" s="205"/>
      <c r="AA82" s="205"/>
      <c r="AB82" s="205"/>
      <c r="AC82" s="205"/>
      <c r="AD82" s="207"/>
      <c r="AE82" s="204"/>
      <c r="AF82" s="205"/>
      <c r="AG82" s="205"/>
      <c r="AH82" s="205"/>
      <c r="AI82" s="205"/>
      <c r="AJ82" s="205"/>
      <c r="AK82" s="207"/>
      <c r="AL82" s="204"/>
      <c r="AM82" s="205"/>
      <c r="AN82" s="205"/>
      <c r="AO82" s="205"/>
      <c r="AP82" s="205"/>
      <c r="AQ82" s="205"/>
      <c r="AR82" s="207"/>
      <c r="AS82" s="204"/>
      <c r="AT82" s="205"/>
      <c r="AU82" s="205"/>
      <c r="AV82" s="205"/>
      <c r="AW82" s="205"/>
      <c r="AX82" s="205"/>
      <c r="AY82" s="207"/>
    </row>
    <row r="83" spans="2:51" x14ac:dyDescent="0.3">
      <c r="B83" s="212">
        <f t="shared" si="16"/>
        <v>43629</v>
      </c>
      <c r="C83" s="203" t="str">
        <f>VLOOKUP(WEEKDAY(B83),A134:B140,2)</f>
        <v>J</v>
      </c>
      <c r="D83" s="204"/>
      <c r="E83" s="205"/>
      <c r="F83" s="205"/>
      <c r="G83" s="205"/>
      <c r="H83" s="205"/>
      <c r="I83" s="205"/>
      <c r="J83" s="207"/>
      <c r="K83" s="204"/>
      <c r="L83" s="205"/>
      <c r="M83" s="205"/>
      <c r="N83" s="205"/>
      <c r="O83" s="205"/>
      <c r="P83" s="205"/>
      <c r="Q83" s="207"/>
      <c r="R83" s="204"/>
      <c r="S83" s="205"/>
      <c r="T83" s="205"/>
      <c r="U83" s="205"/>
      <c r="V83" s="205"/>
      <c r="W83" s="205"/>
      <c r="X83" s="207"/>
      <c r="Y83" s="204"/>
      <c r="Z83" s="205"/>
      <c r="AA83" s="205"/>
      <c r="AB83" s="205"/>
      <c r="AC83" s="205"/>
      <c r="AD83" s="207"/>
      <c r="AE83" s="204"/>
      <c r="AF83" s="205"/>
      <c r="AG83" s="205"/>
      <c r="AH83" s="205"/>
      <c r="AI83" s="205"/>
      <c r="AJ83" s="205"/>
      <c r="AK83" s="207"/>
      <c r="AL83" s="204"/>
      <c r="AM83" s="205"/>
      <c r="AN83" s="205"/>
      <c r="AO83" s="205"/>
      <c r="AP83" s="205"/>
      <c r="AQ83" s="205"/>
      <c r="AR83" s="207"/>
      <c r="AS83" s="204"/>
      <c r="AT83" s="205"/>
      <c r="AU83" s="205"/>
      <c r="AV83" s="205"/>
      <c r="AW83" s="205"/>
      <c r="AX83" s="205"/>
      <c r="AY83" s="207"/>
    </row>
    <row r="84" spans="2:51" x14ac:dyDescent="0.3">
      <c r="B84" s="212">
        <f t="shared" si="16"/>
        <v>43630</v>
      </c>
      <c r="C84" s="203" t="str">
        <f>VLOOKUP(WEEKDAY(B84),A134:B140,2)</f>
        <v>V</v>
      </c>
      <c r="D84" s="204"/>
      <c r="E84" s="205"/>
      <c r="F84" s="205"/>
      <c r="G84" s="205"/>
      <c r="H84" s="205"/>
      <c r="I84" s="205"/>
      <c r="J84" s="207"/>
      <c r="K84" s="204"/>
      <c r="L84" s="205"/>
      <c r="M84" s="205"/>
      <c r="N84" s="205"/>
      <c r="O84" s="205"/>
      <c r="P84" s="205"/>
      <c r="Q84" s="207"/>
      <c r="R84" s="204"/>
      <c r="S84" s="205"/>
      <c r="T84" s="205"/>
      <c r="U84" s="205"/>
      <c r="V84" s="205"/>
      <c r="W84" s="205"/>
      <c r="X84" s="207"/>
      <c r="Y84" s="204"/>
      <c r="Z84" s="205"/>
      <c r="AA84" s="205"/>
      <c r="AB84" s="205"/>
      <c r="AC84" s="205"/>
      <c r="AD84" s="207"/>
      <c r="AE84" s="204"/>
      <c r="AF84" s="205"/>
      <c r="AG84" s="205"/>
      <c r="AH84" s="205"/>
      <c r="AI84" s="205"/>
      <c r="AJ84" s="205"/>
      <c r="AK84" s="207"/>
      <c r="AL84" s="204"/>
      <c r="AM84" s="205"/>
      <c r="AN84" s="205"/>
      <c r="AO84" s="205"/>
      <c r="AP84" s="205"/>
      <c r="AQ84" s="205"/>
      <c r="AR84" s="207"/>
      <c r="AS84" s="204"/>
      <c r="AT84" s="205"/>
      <c r="AU84" s="205"/>
      <c r="AV84" s="205"/>
      <c r="AW84" s="205"/>
      <c r="AX84" s="205"/>
      <c r="AY84" s="207"/>
    </row>
    <row r="85" spans="2:51" x14ac:dyDescent="0.3">
      <c r="B85" s="212">
        <f t="shared" si="16"/>
        <v>43631</v>
      </c>
      <c r="C85" s="203" t="str">
        <f>VLOOKUP(WEEKDAY(B85),A134:B140,2)</f>
        <v>S</v>
      </c>
      <c r="D85" s="204"/>
      <c r="E85" s="205"/>
      <c r="F85" s="205"/>
      <c r="G85" s="205"/>
      <c r="H85" s="205"/>
      <c r="I85" s="205"/>
      <c r="J85" s="207"/>
      <c r="K85" s="204"/>
      <c r="L85" s="205"/>
      <c r="M85" s="205"/>
      <c r="N85" s="205"/>
      <c r="O85" s="205"/>
      <c r="P85" s="205"/>
      <c r="Q85" s="207"/>
      <c r="R85" s="204"/>
      <c r="S85" s="205"/>
      <c r="T85" s="205"/>
      <c r="U85" s="205"/>
      <c r="V85" s="205"/>
      <c r="W85" s="205"/>
      <c r="X85" s="207"/>
      <c r="Y85" s="204"/>
      <c r="Z85" s="205"/>
      <c r="AA85" s="205"/>
      <c r="AB85" s="205"/>
      <c r="AC85" s="205"/>
      <c r="AD85" s="207"/>
      <c r="AE85" s="204"/>
      <c r="AF85" s="205"/>
      <c r="AG85" s="205"/>
      <c r="AH85" s="205"/>
      <c r="AI85" s="205"/>
      <c r="AJ85" s="205"/>
      <c r="AK85" s="207"/>
      <c r="AL85" s="204"/>
      <c r="AM85" s="205"/>
      <c r="AN85" s="205"/>
      <c r="AO85" s="205"/>
      <c r="AP85" s="205"/>
      <c r="AQ85" s="205"/>
      <c r="AR85" s="207"/>
      <c r="AS85" s="204"/>
      <c r="AT85" s="205"/>
      <c r="AU85" s="205"/>
      <c r="AV85" s="205"/>
      <c r="AW85" s="205"/>
      <c r="AX85" s="205"/>
      <c r="AY85" s="207"/>
    </row>
    <row r="86" spans="2:51" x14ac:dyDescent="0.3">
      <c r="B86" s="212">
        <f t="shared" si="16"/>
        <v>43632</v>
      </c>
      <c r="C86" s="203" t="str">
        <f>VLOOKUP(WEEKDAY(B86),A134:B140,2)</f>
        <v>D</v>
      </c>
      <c r="D86" s="204"/>
      <c r="E86" s="205"/>
      <c r="F86" s="205"/>
      <c r="G86" s="205"/>
      <c r="H86" s="205"/>
      <c r="I86" s="205"/>
      <c r="J86" s="207"/>
      <c r="K86" s="204"/>
      <c r="L86" s="205"/>
      <c r="M86" s="205"/>
      <c r="N86" s="205"/>
      <c r="O86" s="205"/>
      <c r="P86" s="205"/>
      <c r="Q86" s="207"/>
      <c r="R86" s="204"/>
      <c r="S86" s="205"/>
      <c r="T86" s="205"/>
      <c r="U86" s="205"/>
      <c r="V86" s="205"/>
      <c r="W86" s="205"/>
      <c r="X86" s="207"/>
      <c r="Y86" s="204"/>
      <c r="Z86" s="205"/>
      <c r="AA86" s="205"/>
      <c r="AB86" s="205"/>
      <c r="AC86" s="205"/>
      <c r="AD86" s="207"/>
      <c r="AE86" s="204"/>
      <c r="AF86" s="205"/>
      <c r="AG86" s="205"/>
      <c r="AH86" s="205"/>
      <c r="AI86" s="205"/>
      <c r="AJ86" s="205"/>
      <c r="AK86" s="207"/>
      <c r="AL86" s="204"/>
      <c r="AM86" s="205"/>
      <c r="AN86" s="205"/>
      <c r="AO86" s="205"/>
      <c r="AP86" s="205"/>
      <c r="AQ86" s="205"/>
      <c r="AR86" s="207"/>
      <c r="AS86" s="204"/>
      <c r="AT86" s="205"/>
      <c r="AU86" s="205"/>
      <c r="AV86" s="205"/>
      <c r="AW86" s="205"/>
      <c r="AX86" s="205"/>
      <c r="AY86" s="207"/>
    </row>
    <row r="87" spans="2:51" x14ac:dyDescent="0.3">
      <c r="B87" s="212">
        <f t="shared" si="16"/>
        <v>43633</v>
      </c>
      <c r="C87" s="203" t="str">
        <f>VLOOKUP(WEEKDAY(B87),A134:B140,2)</f>
        <v>L</v>
      </c>
      <c r="D87" s="204"/>
      <c r="E87" s="205"/>
      <c r="F87" s="205"/>
      <c r="G87" s="205"/>
      <c r="H87" s="205"/>
      <c r="I87" s="205"/>
      <c r="J87" s="207"/>
      <c r="K87" s="204"/>
      <c r="L87" s="205"/>
      <c r="M87" s="205"/>
      <c r="N87" s="205"/>
      <c r="O87" s="205"/>
      <c r="P87" s="205"/>
      <c r="Q87" s="207"/>
      <c r="R87" s="204"/>
      <c r="S87" s="205"/>
      <c r="T87" s="205"/>
      <c r="U87" s="205"/>
      <c r="V87" s="205"/>
      <c r="W87" s="205"/>
      <c r="X87" s="207"/>
      <c r="Y87" s="204"/>
      <c r="Z87" s="205"/>
      <c r="AA87" s="205"/>
      <c r="AB87" s="205"/>
      <c r="AC87" s="205"/>
      <c r="AD87" s="207"/>
      <c r="AE87" s="204"/>
      <c r="AF87" s="205"/>
      <c r="AG87" s="205"/>
      <c r="AH87" s="205"/>
      <c r="AI87" s="205"/>
      <c r="AJ87" s="205"/>
      <c r="AK87" s="207"/>
      <c r="AL87" s="204"/>
      <c r="AM87" s="205"/>
      <c r="AN87" s="205"/>
      <c r="AO87" s="205"/>
      <c r="AP87" s="205"/>
      <c r="AQ87" s="205"/>
      <c r="AR87" s="207"/>
      <c r="AS87" s="204"/>
      <c r="AT87" s="205"/>
      <c r="AU87" s="205"/>
      <c r="AV87" s="205"/>
      <c r="AW87" s="205"/>
      <c r="AX87" s="205"/>
      <c r="AY87" s="207"/>
    </row>
    <row r="88" spans="2:51" x14ac:dyDescent="0.3">
      <c r="B88" s="212">
        <f t="shared" si="16"/>
        <v>43634</v>
      </c>
      <c r="C88" s="203" t="str">
        <f>VLOOKUP(WEEKDAY(B88),A134:B140,2)</f>
        <v>M</v>
      </c>
      <c r="D88" s="204"/>
      <c r="E88" s="205"/>
      <c r="F88" s="205"/>
      <c r="G88" s="205"/>
      <c r="H88" s="205"/>
      <c r="I88" s="205"/>
      <c r="J88" s="207"/>
      <c r="K88" s="204"/>
      <c r="L88" s="205"/>
      <c r="M88" s="205"/>
      <c r="N88" s="205"/>
      <c r="O88" s="205"/>
      <c r="P88" s="205"/>
      <c r="Q88" s="207"/>
      <c r="R88" s="204"/>
      <c r="S88" s="205"/>
      <c r="T88" s="205"/>
      <c r="U88" s="205"/>
      <c r="V88" s="205"/>
      <c r="W88" s="205"/>
      <c r="X88" s="207"/>
      <c r="Y88" s="204"/>
      <c r="Z88" s="205"/>
      <c r="AA88" s="205"/>
      <c r="AB88" s="205"/>
      <c r="AC88" s="205"/>
      <c r="AD88" s="207"/>
      <c r="AE88" s="204"/>
      <c r="AF88" s="205"/>
      <c r="AG88" s="205"/>
      <c r="AH88" s="205"/>
      <c r="AI88" s="205"/>
      <c r="AJ88" s="205"/>
      <c r="AK88" s="207"/>
      <c r="AL88" s="204"/>
      <c r="AM88" s="205"/>
      <c r="AN88" s="205"/>
      <c r="AO88" s="205"/>
      <c r="AP88" s="205"/>
      <c r="AQ88" s="205"/>
      <c r="AR88" s="207"/>
      <c r="AS88" s="204"/>
      <c r="AT88" s="205"/>
      <c r="AU88" s="205"/>
      <c r="AV88" s="205"/>
      <c r="AW88" s="205"/>
      <c r="AX88" s="205"/>
      <c r="AY88" s="207"/>
    </row>
    <row r="89" spans="2:51" x14ac:dyDescent="0.3">
      <c r="B89" s="212">
        <f t="shared" si="16"/>
        <v>43635</v>
      </c>
      <c r="C89" s="203" t="str">
        <f>VLOOKUP(WEEKDAY(B89),A134:B140,2)</f>
        <v>M</v>
      </c>
      <c r="D89" s="204"/>
      <c r="E89" s="205"/>
      <c r="F89" s="205"/>
      <c r="G89" s="205"/>
      <c r="H89" s="205"/>
      <c r="I89" s="205"/>
      <c r="J89" s="207"/>
      <c r="K89" s="204"/>
      <c r="L89" s="205"/>
      <c r="M89" s="205"/>
      <c r="N89" s="205"/>
      <c r="O89" s="205"/>
      <c r="P89" s="205"/>
      <c r="Q89" s="207"/>
      <c r="R89" s="204"/>
      <c r="S89" s="205"/>
      <c r="T89" s="205"/>
      <c r="U89" s="205"/>
      <c r="V89" s="205"/>
      <c r="W89" s="205"/>
      <c r="X89" s="207"/>
      <c r="Y89" s="204"/>
      <c r="Z89" s="205"/>
      <c r="AA89" s="205"/>
      <c r="AB89" s="205"/>
      <c r="AC89" s="205"/>
      <c r="AD89" s="207"/>
      <c r="AE89" s="204"/>
      <c r="AF89" s="205"/>
      <c r="AG89" s="205"/>
      <c r="AH89" s="205"/>
      <c r="AI89" s="205"/>
      <c r="AJ89" s="205"/>
      <c r="AK89" s="207"/>
      <c r="AL89" s="204"/>
      <c r="AM89" s="205"/>
      <c r="AN89" s="205"/>
      <c r="AO89" s="205"/>
      <c r="AP89" s="205"/>
      <c r="AQ89" s="205"/>
      <c r="AR89" s="207"/>
      <c r="AS89" s="204"/>
      <c r="AT89" s="205"/>
      <c r="AU89" s="205"/>
      <c r="AV89" s="205"/>
      <c r="AW89" s="205"/>
      <c r="AX89" s="205"/>
      <c r="AY89" s="207"/>
    </row>
    <row r="90" spans="2:51" x14ac:dyDescent="0.3">
      <c r="B90" s="212">
        <f t="shared" si="16"/>
        <v>43636</v>
      </c>
      <c r="C90" s="203" t="str">
        <f>VLOOKUP(WEEKDAY(B90),A134:B140,2)</f>
        <v>J</v>
      </c>
      <c r="D90" s="204"/>
      <c r="E90" s="205"/>
      <c r="F90" s="205"/>
      <c r="G90" s="205"/>
      <c r="H90" s="205"/>
      <c r="I90" s="205"/>
      <c r="J90" s="207"/>
      <c r="K90" s="204"/>
      <c r="L90" s="205"/>
      <c r="M90" s="205"/>
      <c r="N90" s="205"/>
      <c r="O90" s="205"/>
      <c r="P90" s="205"/>
      <c r="Q90" s="207"/>
      <c r="R90" s="204"/>
      <c r="S90" s="205"/>
      <c r="T90" s="205"/>
      <c r="U90" s="205"/>
      <c r="V90" s="205"/>
      <c r="W90" s="205"/>
      <c r="X90" s="207"/>
      <c r="Y90" s="204"/>
      <c r="Z90" s="205"/>
      <c r="AA90" s="205"/>
      <c r="AB90" s="205"/>
      <c r="AC90" s="205"/>
      <c r="AD90" s="207"/>
      <c r="AE90" s="204"/>
      <c r="AF90" s="205"/>
      <c r="AG90" s="205"/>
      <c r="AH90" s="205"/>
      <c r="AI90" s="205"/>
      <c r="AJ90" s="205"/>
      <c r="AK90" s="207"/>
      <c r="AL90" s="204"/>
      <c r="AM90" s="205"/>
      <c r="AN90" s="205"/>
      <c r="AO90" s="205"/>
      <c r="AP90" s="205"/>
      <c r="AQ90" s="205"/>
      <c r="AR90" s="207"/>
      <c r="AS90" s="204"/>
      <c r="AT90" s="205"/>
      <c r="AU90" s="205"/>
      <c r="AV90" s="205"/>
      <c r="AW90" s="205"/>
      <c r="AX90" s="205"/>
      <c r="AY90" s="207"/>
    </row>
    <row r="91" spans="2:51" x14ac:dyDescent="0.3">
      <c r="B91" s="212">
        <f t="shared" si="16"/>
        <v>43637</v>
      </c>
      <c r="C91" s="203" t="str">
        <f>VLOOKUP(WEEKDAY(B91),A134:B140,2)</f>
        <v>V</v>
      </c>
      <c r="D91" s="204"/>
      <c r="E91" s="205"/>
      <c r="F91" s="205"/>
      <c r="G91" s="205"/>
      <c r="H91" s="205"/>
      <c r="I91" s="205"/>
      <c r="J91" s="207"/>
      <c r="K91" s="204"/>
      <c r="L91" s="205"/>
      <c r="M91" s="205"/>
      <c r="N91" s="205"/>
      <c r="O91" s="205"/>
      <c r="P91" s="205"/>
      <c r="Q91" s="207"/>
      <c r="R91" s="204"/>
      <c r="S91" s="205"/>
      <c r="T91" s="205"/>
      <c r="U91" s="205"/>
      <c r="V91" s="205"/>
      <c r="W91" s="205"/>
      <c r="X91" s="207"/>
      <c r="Y91" s="204"/>
      <c r="Z91" s="205"/>
      <c r="AA91" s="205"/>
      <c r="AB91" s="205"/>
      <c r="AC91" s="205"/>
      <c r="AD91" s="207"/>
      <c r="AE91" s="204"/>
      <c r="AF91" s="205"/>
      <c r="AG91" s="205"/>
      <c r="AH91" s="205"/>
      <c r="AI91" s="205"/>
      <c r="AJ91" s="205"/>
      <c r="AK91" s="207"/>
      <c r="AL91" s="204"/>
      <c r="AM91" s="205"/>
      <c r="AN91" s="205"/>
      <c r="AO91" s="205"/>
      <c r="AP91" s="205"/>
      <c r="AQ91" s="205"/>
      <c r="AR91" s="207"/>
      <c r="AS91" s="204"/>
      <c r="AT91" s="205"/>
      <c r="AU91" s="205"/>
      <c r="AV91" s="205"/>
      <c r="AW91" s="205"/>
      <c r="AX91" s="205"/>
      <c r="AY91" s="207"/>
    </row>
    <row r="92" spans="2:51" x14ac:dyDescent="0.3">
      <c r="B92" s="212">
        <f t="shared" si="16"/>
        <v>43638</v>
      </c>
      <c r="C92" s="203" t="str">
        <f>VLOOKUP(WEEKDAY(B92),A134:B140,2)</f>
        <v>S</v>
      </c>
      <c r="D92" s="204"/>
      <c r="E92" s="205"/>
      <c r="F92" s="205"/>
      <c r="G92" s="205"/>
      <c r="H92" s="205"/>
      <c r="I92" s="205"/>
      <c r="J92" s="207"/>
      <c r="K92" s="204"/>
      <c r="L92" s="205"/>
      <c r="M92" s="205"/>
      <c r="N92" s="205"/>
      <c r="O92" s="205"/>
      <c r="P92" s="205"/>
      <c r="Q92" s="207"/>
      <c r="R92" s="204"/>
      <c r="S92" s="205"/>
      <c r="T92" s="205"/>
      <c r="U92" s="205"/>
      <c r="V92" s="205"/>
      <c r="W92" s="205"/>
      <c r="X92" s="207"/>
      <c r="Y92" s="204"/>
      <c r="Z92" s="205"/>
      <c r="AA92" s="205"/>
      <c r="AB92" s="205"/>
      <c r="AC92" s="205"/>
      <c r="AD92" s="207"/>
      <c r="AE92" s="204"/>
      <c r="AF92" s="205"/>
      <c r="AG92" s="205"/>
      <c r="AH92" s="205"/>
      <c r="AI92" s="205"/>
      <c r="AJ92" s="205"/>
      <c r="AK92" s="207"/>
      <c r="AL92" s="204"/>
      <c r="AM92" s="205"/>
      <c r="AN92" s="205"/>
      <c r="AO92" s="205"/>
      <c r="AP92" s="205"/>
      <c r="AQ92" s="205"/>
      <c r="AR92" s="207"/>
      <c r="AS92" s="204"/>
      <c r="AT92" s="205"/>
      <c r="AU92" s="205"/>
      <c r="AV92" s="205"/>
      <c r="AW92" s="205"/>
      <c r="AX92" s="205"/>
      <c r="AY92" s="207"/>
    </row>
    <row r="93" spans="2:51" x14ac:dyDescent="0.3">
      <c r="B93" s="212">
        <f t="shared" si="16"/>
        <v>43639</v>
      </c>
      <c r="C93" s="203" t="str">
        <f>VLOOKUP(WEEKDAY(B93),A134:B140,2)</f>
        <v>D</v>
      </c>
      <c r="D93" s="204"/>
      <c r="E93" s="205"/>
      <c r="F93" s="205"/>
      <c r="G93" s="205"/>
      <c r="H93" s="205"/>
      <c r="I93" s="205"/>
      <c r="J93" s="207"/>
      <c r="K93" s="204"/>
      <c r="L93" s="205"/>
      <c r="M93" s="205"/>
      <c r="N93" s="205"/>
      <c r="O93" s="205"/>
      <c r="P93" s="205"/>
      <c r="Q93" s="207"/>
      <c r="R93" s="204"/>
      <c r="S93" s="205"/>
      <c r="T93" s="205"/>
      <c r="U93" s="205"/>
      <c r="V93" s="205"/>
      <c r="W93" s="205"/>
      <c r="X93" s="207"/>
      <c r="Y93" s="204"/>
      <c r="Z93" s="205"/>
      <c r="AA93" s="205"/>
      <c r="AB93" s="205"/>
      <c r="AC93" s="205"/>
      <c r="AD93" s="207"/>
      <c r="AE93" s="204"/>
      <c r="AF93" s="205"/>
      <c r="AG93" s="205"/>
      <c r="AH93" s="205"/>
      <c r="AI93" s="205"/>
      <c r="AJ93" s="205"/>
      <c r="AK93" s="207"/>
      <c r="AL93" s="204"/>
      <c r="AM93" s="205"/>
      <c r="AN93" s="205"/>
      <c r="AO93" s="205"/>
      <c r="AP93" s="205"/>
      <c r="AQ93" s="205"/>
      <c r="AR93" s="207"/>
      <c r="AS93" s="204"/>
      <c r="AT93" s="205"/>
      <c r="AU93" s="205"/>
      <c r="AV93" s="205"/>
      <c r="AW93" s="205"/>
      <c r="AX93" s="205"/>
      <c r="AY93" s="207"/>
    </row>
    <row r="94" spans="2:51" x14ac:dyDescent="0.3">
      <c r="B94" s="212">
        <f t="shared" si="16"/>
        <v>43640</v>
      </c>
      <c r="C94" s="203" t="str">
        <f>VLOOKUP(WEEKDAY(B94),A134:B140,2)</f>
        <v>L</v>
      </c>
      <c r="D94" s="204"/>
      <c r="E94" s="205"/>
      <c r="F94" s="205"/>
      <c r="G94" s="205"/>
      <c r="H94" s="205"/>
      <c r="I94" s="205"/>
      <c r="J94" s="207"/>
      <c r="K94" s="204"/>
      <c r="L94" s="205"/>
      <c r="M94" s="205"/>
      <c r="N94" s="205"/>
      <c r="O94" s="205"/>
      <c r="P94" s="205"/>
      <c r="Q94" s="207"/>
      <c r="R94" s="204"/>
      <c r="S94" s="205"/>
      <c r="T94" s="205"/>
      <c r="U94" s="205"/>
      <c r="V94" s="205"/>
      <c r="W94" s="205"/>
      <c r="X94" s="207"/>
      <c r="Y94" s="204"/>
      <c r="Z94" s="205"/>
      <c r="AA94" s="205"/>
      <c r="AB94" s="205"/>
      <c r="AC94" s="205"/>
      <c r="AD94" s="207"/>
      <c r="AE94" s="204"/>
      <c r="AF94" s="205"/>
      <c r="AG94" s="205"/>
      <c r="AH94" s="205"/>
      <c r="AI94" s="205"/>
      <c r="AJ94" s="205"/>
      <c r="AK94" s="207"/>
      <c r="AL94" s="204"/>
      <c r="AM94" s="205"/>
      <c r="AN94" s="205"/>
      <c r="AO94" s="205"/>
      <c r="AP94" s="205"/>
      <c r="AQ94" s="205"/>
      <c r="AR94" s="207"/>
      <c r="AS94" s="204"/>
      <c r="AT94" s="205"/>
      <c r="AU94" s="205"/>
      <c r="AV94" s="205"/>
      <c r="AW94" s="205"/>
      <c r="AX94" s="205"/>
      <c r="AY94" s="207"/>
    </row>
    <row r="95" spans="2:51" x14ac:dyDescent="0.3">
      <c r="B95" s="212">
        <f t="shared" si="16"/>
        <v>43641</v>
      </c>
      <c r="C95" s="203" t="str">
        <f>VLOOKUP(WEEKDAY(B95),A134:B140,2)</f>
        <v>M</v>
      </c>
      <c r="D95" s="204"/>
      <c r="E95" s="205"/>
      <c r="F95" s="205"/>
      <c r="G95" s="205"/>
      <c r="H95" s="205"/>
      <c r="I95" s="205"/>
      <c r="J95" s="207"/>
      <c r="K95" s="204"/>
      <c r="L95" s="205"/>
      <c r="M95" s="205"/>
      <c r="N95" s="205"/>
      <c r="O95" s="205"/>
      <c r="P95" s="205"/>
      <c r="Q95" s="207"/>
      <c r="R95" s="204"/>
      <c r="S95" s="205"/>
      <c r="T95" s="205"/>
      <c r="U95" s="205"/>
      <c r="V95" s="205"/>
      <c r="W95" s="205"/>
      <c r="X95" s="207"/>
      <c r="Y95" s="204"/>
      <c r="Z95" s="205"/>
      <c r="AA95" s="205"/>
      <c r="AB95" s="205"/>
      <c r="AC95" s="205"/>
      <c r="AD95" s="207"/>
      <c r="AE95" s="204"/>
      <c r="AF95" s="205"/>
      <c r="AG95" s="205"/>
      <c r="AH95" s="205"/>
      <c r="AI95" s="205"/>
      <c r="AJ95" s="205"/>
      <c r="AK95" s="207"/>
      <c r="AL95" s="204"/>
      <c r="AM95" s="205"/>
      <c r="AN95" s="205"/>
      <c r="AO95" s="205"/>
      <c r="AP95" s="205"/>
      <c r="AQ95" s="205"/>
      <c r="AR95" s="207"/>
      <c r="AS95" s="204"/>
      <c r="AT95" s="205"/>
      <c r="AU95" s="205"/>
      <c r="AV95" s="205"/>
      <c r="AW95" s="205"/>
      <c r="AX95" s="205"/>
      <c r="AY95" s="207"/>
    </row>
    <row r="96" spans="2:51" x14ac:dyDescent="0.3">
      <c r="B96" s="212">
        <f t="shared" si="16"/>
        <v>43642</v>
      </c>
      <c r="C96" s="203" t="str">
        <f>VLOOKUP(WEEKDAY(B96),A134:B140,2)</f>
        <v>M</v>
      </c>
      <c r="D96" s="204"/>
      <c r="E96" s="205"/>
      <c r="F96" s="205"/>
      <c r="G96" s="205"/>
      <c r="H96" s="205"/>
      <c r="I96" s="205"/>
      <c r="J96" s="207"/>
      <c r="K96" s="204"/>
      <c r="L96" s="205"/>
      <c r="M96" s="205"/>
      <c r="N96" s="205"/>
      <c r="O96" s="205"/>
      <c r="P96" s="205"/>
      <c r="Q96" s="207"/>
      <c r="R96" s="204"/>
      <c r="S96" s="205"/>
      <c r="T96" s="205"/>
      <c r="U96" s="205"/>
      <c r="V96" s="205"/>
      <c r="W96" s="205"/>
      <c r="X96" s="207"/>
      <c r="Y96" s="204"/>
      <c r="Z96" s="205"/>
      <c r="AA96" s="205"/>
      <c r="AB96" s="205"/>
      <c r="AC96" s="205"/>
      <c r="AD96" s="207"/>
      <c r="AE96" s="204"/>
      <c r="AF96" s="205"/>
      <c r="AG96" s="205"/>
      <c r="AH96" s="205"/>
      <c r="AI96" s="205"/>
      <c r="AJ96" s="205"/>
      <c r="AK96" s="207"/>
      <c r="AL96" s="204"/>
      <c r="AM96" s="205"/>
      <c r="AN96" s="205"/>
      <c r="AO96" s="205"/>
      <c r="AP96" s="205"/>
      <c r="AQ96" s="205"/>
      <c r="AR96" s="207"/>
      <c r="AS96" s="204"/>
      <c r="AT96" s="205"/>
      <c r="AU96" s="205"/>
      <c r="AV96" s="205"/>
      <c r="AW96" s="205"/>
      <c r="AX96" s="205"/>
      <c r="AY96" s="207"/>
    </row>
    <row r="97" spans="2:51" x14ac:dyDescent="0.3">
      <c r="B97" s="212">
        <f t="shared" si="16"/>
        <v>43643</v>
      </c>
      <c r="C97" s="203" t="str">
        <f>VLOOKUP(WEEKDAY(B97),A134:B140,2)</f>
        <v>J</v>
      </c>
      <c r="D97" s="204"/>
      <c r="E97" s="205"/>
      <c r="F97" s="205"/>
      <c r="G97" s="205"/>
      <c r="H97" s="205"/>
      <c r="I97" s="205"/>
      <c r="J97" s="207"/>
      <c r="K97" s="204"/>
      <c r="L97" s="205"/>
      <c r="M97" s="205"/>
      <c r="N97" s="205"/>
      <c r="O97" s="205"/>
      <c r="P97" s="205"/>
      <c r="Q97" s="207"/>
      <c r="R97" s="204"/>
      <c r="S97" s="205"/>
      <c r="T97" s="205"/>
      <c r="U97" s="205"/>
      <c r="V97" s="205"/>
      <c r="W97" s="205"/>
      <c r="X97" s="207"/>
      <c r="Y97" s="204"/>
      <c r="Z97" s="205"/>
      <c r="AA97" s="205"/>
      <c r="AB97" s="205"/>
      <c r="AC97" s="205"/>
      <c r="AD97" s="207"/>
      <c r="AE97" s="204"/>
      <c r="AF97" s="205"/>
      <c r="AG97" s="205"/>
      <c r="AH97" s="205"/>
      <c r="AI97" s="205"/>
      <c r="AJ97" s="205"/>
      <c r="AK97" s="207"/>
      <c r="AL97" s="204"/>
      <c r="AM97" s="205"/>
      <c r="AN97" s="205"/>
      <c r="AO97" s="205"/>
      <c r="AP97" s="205"/>
      <c r="AQ97" s="205"/>
      <c r="AR97" s="207"/>
      <c r="AS97" s="204"/>
      <c r="AT97" s="205"/>
      <c r="AU97" s="205"/>
      <c r="AV97" s="205"/>
      <c r="AW97" s="205"/>
      <c r="AX97" s="205"/>
      <c r="AY97" s="207"/>
    </row>
    <row r="98" spans="2:51" x14ac:dyDescent="0.3">
      <c r="B98" s="212">
        <f t="shared" si="16"/>
        <v>43644</v>
      </c>
      <c r="C98" s="203" t="str">
        <f>VLOOKUP(WEEKDAY(B98),A134:B140,2)</f>
        <v>V</v>
      </c>
      <c r="D98" s="204"/>
      <c r="E98" s="205"/>
      <c r="F98" s="205"/>
      <c r="G98" s="205"/>
      <c r="H98" s="205"/>
      <c r="I98" s="205"/>
      <c r="J98" s="207"/>
      <c r="K98" s="204"/>
      <c r="L98" s="205"/>
      <c r="M98" s="205"/>
      <c r="N98" s="205"/>
      <c r="O98" s="205"/>
      <c r="P98" s="205"/>
      <c r="Q98" s="207"/>
      <c r="R98" s="204"/>
      <c r="S98" s="205"/>
      <c r="T98" s="205"/>
      <c r="U98" s="205"/>
      <c r="V98" s="205"/>
      <c r="W98" s="205"/>
      <c r="X98" s="207"/>
      <c r="Y98" s="204"/>
      <c r="Z98" s="205"/>
      <c r="AA98" s="205"/>
      <c r="AB98" s="205"/>
      <c r="AC98" s="205"/>
      <c r="AD98" s="207"/>
      <c r="AE98" s="204"/>
      <c r="AF98" s="205"/>
      <c r="AG98" s="205"/>
      <c r="AH98" s="205"/>
      <c r="AI98" s="205"/>
      <c r="AJ98" s="205"/>
      <c r="AK98" s="207"/>
      <c r="AL98" s="204"/>
      <c r="AM98" s="205"/>
      <c r="AN98" s="205"/>
      <c r="AO98" s="205"/>
      <c r="AP98" s="205"/>
      <c r="AQ98" s="205"/>
      <c r="AR98" s="207"/>
      <c r="AS98" s="204"/>
      <c r="AT98" s="205"/>
      <c r="AU98" s="205"/>
      <c r="AV98" s="205"/>
      <c r="AW98" s="205"/>
      <c r="AX98" s="205"/>
      <c r="AY98" s="207"/>
    </row>
    <row r="99" spans="2:51" x14ac:dyDescent="0.3">
      <c r="B99" s="212">
        <f t="shared" si="16"/>
        <v>43645</v>
      </c>
      <c r="C99" s="203" t="str">
        <f>VLOOKUP(WEEKDAY(B99),A134:B140,2)</f>
        <v>S</v>
      </c>
      <c r="D99" s="204"/>
      <c r="E99" s="205"/>
      <c r="F99" s="205"/>
      <c r="G99" s="205"/>
      <c r="H99" s="205"/>
      <c r="I99" s="205"/>
      <c r="J99" s="207"/>
      <c r="K99" s="204"/>
      <c r="L99" s="205"/>
      <c r="M99" s="205"/>
      <c r="N99" s="205"/>
      <c r="O99" s="205"/>
      <c r="P99" s="205"/>
      <c r="Q99" s="207"/>
      <c r="R99" s="204"/>
      <c r="S99" s="205"/>
      <c r="T99" s="205"/>
      <c r="U99" s="205"/>
      <c r="V99" s="205"/>
      <c r="W99" s="205"/>
      <c r="X99" s="207"/>
      <c r="Y99" s="204"/>
      <c r="Z99" s="205"/>
      <c r="AA99" s="205"/>
      <c r="AB99" s="205"/>
      <c r="AC99" s="205"/>
      <c r="AD99" s="207"/>
      <c r="AE99" s="204"/>
      <c r="AF99" s="205"/>
      <c r="AG99" s="205"/>
      <c r="AH99" s="205"/>
      <c r="AI99" s="205"/>
      <c r="AJ99" s="205"/>
      <c r="AK99" s="207"/>
      <c r="AL99" s="204"/>
      <c r="AM99" s="205"/>
      <c r="AN99" s="205"/>
      <c r="AO99" s="205"/>
      <c r="AP99" s="205"/>
      <c r="AQ99" s="205"/>
      <c r="AR99" s="207"/>
      <c r="AS99" s="204"/>
      <c r="AT99" s="205"/>
      <c r="AU99" s="205"/>
      <c r="AV99" s="205"/>
      <c r="AW99" s="205"/>
      <c r="AX99" s="205"/>
      <c r="AY99" s="207"/>
    </row>
    <row r="100" spans="2:51" x14ac:dyDescent="0.3">
      <c r="B100" s="212">
        <f t="shared" si="16"/>
        <v>43646</v>
      </c>
      <c r="C100" s="203" t="str">
        <f>VLOOKUP(WEEKDAY(B100),A134:B140,2)</f>
        <v>D</v>
      </c>
      <c r="D100" s="204"/>
      <c r="E100" s="205"/>
      <c r="F100" s="205"/>
      <c r="G100" s="205"/>
      <c r="H100" s="205"/>
      <c r="I100" s="205"/>
      <c r="J100" s="207"/>
      <c r="K100" s="204"/>
      <c r="L100" s="205"/>
      <c r="M100" s="205"/>
      <c r="N100" s="205"/>
      <c r="O100" s="205"/>
      <c r="P100" s="205"/>
      <c r="Q100" s="207"/>
      <c r="R100" s="204"/>
      <c r="S100" s="205"/>
      <c r="T100" s="205"/>
      <c r="U100" s="205"/>
      <c r="V100" s="205"/>
      <c r="W100" s="205"/>
      <c r="X100" s="207"/>
      <c r="Y100" s="204"/>
      <c r="Z100" s="205"/>
      <c r="AA100" s="205"/>
      <c r="AB100" s="205"/>
      <c r="AC100" s="205"/>
      <c r="AD100" s="207"/>
      <c r="AE100" s="204"/>
      <c r="AF100" s="205"/>
      <c r="AG100" s="205"/>
      <c r="AH100" s="205"/>
      <c r="AI100" s="205"/>
      <c r="AJ100" s="205"/>
      <c r="AK100" s="207"/>
      <c r="AL100" s="204"/>
      <c r="AM100" s="205"/>
      <c r="AN100" s="205"/>
      <c r="AO100" s="205"/>
      <c r="AP100" s="205"/>
      <c r="AQ100" s="205"/>
      <c r="AR100" s="207"/>
      <c r="AS100" s="204"/>
      <c r="AT100" s="205"/>
      <c r="AU100" s="205"/>
      <c r="AV100" s="205"/>
      <c r="AW100" s="205"/>
      <c r="AX100" s="205"/>
      <c r="AY100" s="207"/>
    </row>
    <row r="101" spans="2:51" x14ac:dyDescent="0.3">
      <c r="B101" s="212">
        <f t="shared" si="16"/>
        <v>43647</v>
      </c>
      <c r="C101" s="203" t="str">
        <f>VLOOKUP(WEEKDAY(B101),A134:B140,2)</f>
        <v>L</v>
      </c>
      <c r="D101" s="204"/>
      <c r="E101" s="205"/>
      <c r="F101" s="205"/>
      <c r="G101" s="205"/>
      <c r="H101" s="205"/>
      <c r="I101" s="205"/>
      <c r="J101" s="207"/>
      <c r="K101" s="204"/>
      <c r="L101" s="205"/>
      <c r="M101" s="205"/>
      <c r="N101" s="205"/>
      <c r="O101" s="205"/>
      <c r="P101" s="205"/>
      <c r="Q101" s="207"/>
      <c r="R101" s="204"/>
      <c r="S101" s="205"/>
      <c r="T101" s="205"/>
      <c r="U101" s="205"/>
      <c r="V101" s="205"/>
      <c r="W101" s="205"/>
      <c r="X101" s="207"/>
      <c r="Y101" s="204"/>
      <c r="Z101" s="205"/>
      <c r="AA101" s="205"/>
      <c r="AB101" s="205"/>
      <c r="AC101" s="205"/>
      <c r="AD101" s="207"/>
      <c r="AE101" s="204"/>
      <c r="AF101" s="205"/>
      <c r="AG101" s="205"/>
      <c r="AH101" s="205"/>
      <c r="AI101" s="205"/>
      <c r="AJ101" s="205"/>
      <c r="AK101" s="207"/>
      <c r="AL101" s="204"/>
      <c r="AM101" s="205"/>
      <c r="AN101" s="205"/>
      <c r="AO101" s="205"/>
      <c r="AP101" s="205"/>
      <c r="AQ101" s="205"/>
      <c r="AR101" s="207"/>
      <c r="AS101" s="204"/>
      <c r="AT101" s="205"/>
      <c r="AU101" s="205"/>
      <c r="AV101" s="205"/>
      <c r="AW101" s="205"/>
      <c r="AX101" s="205"/>
      <c r="AY101" s="207"/>
    </row>
    <row r="102" spans="2:51" x14ac:dyDescent="0.3">
      <c r="B102" s="212">
        <f t="shared" si="16"/>
        <v>43648</v>
      </c>
      <c r="C102" s="203" t="str">
        <f>VLOOKUP(WEEKDAY(B102),A134:B140,2)</f>
        <v>M</v>
      </c>
      <c r="D102" s="204"/>
      <c r="E102" s="205"/>
      <c r="F102" s="205"/>
      <c r="G102" s="205"/>
      <c r="H102" s="205"/>
      <c r="I102" s="205"/>
      <c r="J102" s="207"/>
      <c r="K102" s="204"/>
      <c r="L102" s="205"/>
      <c r="M102" s="205"/>
      <c r="N102" s="205"/>
      <c r="O102" s="205"/>
      <c r="P102" s="205"/>
      <c r="Q102" s="207"/>
      <c r="R102" s="204"/>
      <c r="S102" s="205"/>
      <c r="T102" s="205"/>
      <c r="U102" s="205"/>
      <c r="V102" s="205"/>
      <c r="W102" s="205"/>
      <c r="X102" s="207"/>
      <c r="Y102" s="204"/>
      <c r="Z102" s="205"/>
      <c r="AA102" s="205"/>
      <c r="AB102" s="205"/>
      <c r="AC102" s="205"/>
      <c r="AD102" s="207"/>
      <c r="AE102" s="204"/>
      <c r="AF102" s="205"/>
      <c r="AG102" s="205"/>
      <c r="AH102" s="205"/>
      <c r="AI102" s="205"/>
      <c r="AJ102" s="205"/>
      <c r="AK102" s="207"/>
      <c r="AL102" s="204"/>
      <c r="AM102" s="205"/>
      <c r="AN102" s="205"/>
      <c r="AO102" s="205"/>
      <c r="AP102" s="205"/>
      <c r="AQ102" s="205"/>
      <c r="AR102" s="207"/>
      <c r="AS102" s="204"/>
      <c r="AT102" s="205"/>
      <c r="AU102" s="205"/>
      <c r="AV102" s="205"/>
      <c r="AW102" s="205"/>
      <c r="AX102" s="205"/>
      <c r="AY102" s="207"/>
    </row>
    <row r="103" spans="2:51" x14ac:dyDescent="0.3">
      <c r="B103" s="212">
        <f t="shared" si="16"/>
        <v>43649</v>
      </c>
      <c r="C103" s="203" t="str">
        <f>VLOOKUP(WEEKDAY(B103),A134:B140,2)</f>
        <v>M</v>
      </c>
      <c r="D103" s="204"/>
      <c r="E103" s="205"/>
      <c r="F103" s="205"/>
      <c r="G103" s="205"/>
      <c r="H103" s="205"/>
      <c r="I103" s="205"/>
      <c r="J103" s="207"/>
      <c r="K103" s="204"/>
      <c r="L103" s="205"/>
      <c r="M103" s="205"/>
      <c r="N103" s="205"/>
      <c r="O103" s="205"/>
      <c r="P103" s="205"/>
      <c r="Q103" s="207"/>
      <c r="R103" s="204"/>
      <c r="S103" s="205"/>
      <c r="T103" s="205"/>
      <c r="U103" s="205"/>
      <c r="V103" s="205"/>
      <c r="W103" s="205"/>
      <c r="X103" s="207"/>
      <c r="Y103" s="204"/>
      <c r="Z103" s="205"/>
      <c r="AA103" s="205"/>
      <c r="AB103" s="205"/>
      <c r="AC103" s="205"/>
      <c r="AD103" s="207"/>
      <c r="AE103" s="204"/>
      <c r="AF103" s="205"/>
      <c r="AG103" s="205"/>
      <c r="AH103" s="205"/>
      <c r="AI103" s="205"/>
      <c r="AJ103" s="205"/>
      <c r="AK103" s="207"/>
      <c r="AL103" s="204"/>
      <c r="AM103" s="205"/>
      <c r="AN103" s="205"/>
      <c r="AO103" s="205"/>
      <c r="AP103" s="205"/>
      <c r="AQ103" s="205"/>
      <c r="AR103" s="207"/>
      <c r="AS103" s="204"/>
      <c r="AT103" s="205"/>
      <c r="AU103" s="205"/>
      <c r="AV103" s="205"/>
      <c r="AW103" s="205"/>
      <c r="AX103" s="205"/>
      <c r="AY103" s="207"/>
    </row>
    <row r="104" spans="2:51" x14ac:dyDescent="0.3">
      <c r="B104" s="212">
        <f t="shared" si="16"/>
        <v>43650</v>
      </c>
      <c r="C104" s="203" t="str">
        <f>VLOOKUP(WEEKDAY(B104),A134:B140,2)</f>
        <v>J</v>
      </c>
      <c r="D104" s="204"/>
      <c r="E104" s="205"/>
      <c r="F104" s="205"/>
      <c r="G104" s="205"/>
      <c r="H104" s="205"/>
      <c r="I104" s="205"/>
      <c r="J104" s="207"/>
      <c r="K104" s="204"/>
      <c r="L104" s="205"/>
      <c r="M104" s="205"/>
      <c r="N104" s="205"/>
      <c r="O104" s="205"/>
      <c r="P104" s="205"/>
      <c r="Q104" s="207"/>
      <c r="R104" s="204"/>
      <c r="S104" s="205"/>
      <c r="T104" s="205"/>
      <c r="U104" s="205"/>
      <c r="V104" s="205"/>
      <c r="W104" s="205"/>
      <c r="X104" s="207"/>
      <c r="Y104" s="204"/>
      <c r="Z104" s="205"/>
      <c r="AA104" s="205"/>
      <c r="AB104" s="205"/>
      <c r="AC104" s="205"/>
      <c r="AD104" s="207"/>
      <c r="AE104" s="204"/>
      <c r="AF104" s="205"/>
      <c r="AG104" s="205"/>
      <c r="AH104" s="205"/>
      <c r="AI104" s="205"/>
      <c r="AJ104" s="205"/>
      <c r="AK104" s="207"/>
      <c r="AL104" s="204"/>
      <c r="AM104" s="205"/>
      <c r="AN104" s="205"/>
      <c r="AO104" s="205"/>
      <c r="AP104" s="205"/>
      <c r="AQ104" s="205"/>
      <c r="AR104" s="207"/>
      <c r="AS104" s="204"/>
      <c r="AT104" s="205"/>
      <c r="AU104" s="205"/>
      <c r="AV104" s="205"/>
      <c r="AW104" s="205"/>
      <c r="AX104" s="205"/>
      <c r="AY104" s="207"/>
    </row>
    <row r="105" spans="2:51" x14ac:dyDescent="0.3">
      <c r="B105" s="212">
        <f t="shared" si="16"/>
        <v>43651</v>
      </c>
      <c r="C105" s="203" t="str">
        <f>VLOOKUP(WEEKDAY(B105),A134:B140,2)</f>
        <v>V</v>
      </c>
      <c r="D105" s="204"/>
      <c r="E105" s="205"/>
      <c r="F105" s="205"/>
      <c r="G105" s="205"/>
      <c r="H105" s="205"/>
      <c r="I105" s="205"/>
      <c r="J105" s="207"/>
      <c r="K105" s="204"/>
      <c r="L105" s="205"/>
      <c r="M105" s="205"/>
      <c r="N105" s="205"/>
      <c r="O105" s="205"/>
      <c r="P105" s="205"/>
      <c r="Q105" s="207"/>
      <c r="R105" s="204"/>
      <c r="S105" s="205"/>
      <c r="T105" s="205"/>
      <c r="U105" s="205"/>
      <c r="V105" s="205"/>
      <c r="W105" s="205"/>
      <c r="X105" s="207"/>
      <c r="Y105" s="204"/>
      <c r="Z105" s="205"/>
      <c r="AA105" s="205"/>
      <c r="AB105" s="205"/>
      <c r="AC105" s="205"/>
      <c r="AD105" s="207"/>
      <c r="AE105" s="204"/>
      <c r="AF105" s="205"/>
      <c r="AG105" s="205"/>
      <c r="AH105" s="205"/>
      <c r="AI105" s="205"/>
      <c r="AJ105" s="205"/>
      <c r="AK105" s="207"/>
      <c r="AL105" s="204"/>
      <c r="AM105" s="205"/>
      <c r="AN105" s="205"/>
      <c r="AO105" s="205"/>
      <c r="AP105" s="205"/>
      <c r="AQ105" s="205"/>
      <c r="AR105" s="207"/>
      <c r="AS105" s="204"/>
      <c r="AT105" s="205"/>
      <c r="AU105" s="205"/>
      <c r="AV105" s="205"/>
      <c r="AW105" s="205"/>
      <c r="AX105" s="205"/>
      <c r="AY105" s="207"/>
    </row>
    <row r="106" spans="2:51" x14ac:dyDescent="0.3">
      <c r="B106" s="212">
        <f t="shared" si="16"/>
        <v>43652</v>
      </c>
      <c r="C106" s="203" t="str">
        <f>VLOOKUP(WEEKDAY(B106),A134:B140,2)</f>
        <v>S</v>
      </c>
      <c r="D106" s="204"/>
      <c r="E106" s="205"/>
      <c r="F106" s="205"/>
      <c r="G106" s="205"/>
      <c r="H106" s="205"/>
      <c r="I106" s="205"/>
      <c r="J106" s="207"/>
      <c r="K106" s="204"/>
      <c r="L106" s="205"/>
      <c r="M106" s="205"/>
      <c r="N106" s="205"/>
      <c r="O106" s="205"/>
      <c r="P106" s="205"/>
      <c r="Q106" s="207"/>
      <c r="R106" s="204"/>
      <c r="S106" s="205"/>
      <c r="T106" s="205"/>
      <c r="U106" s="205"/>
      <c r="V106" s="205"/>
      <c r="W106" s="205"/>
      <c r="X106" s="207"/>
      <c r="Y106" s="204"/>
      <c r="Z106" s="205"/>
      <c r="AA106" s="205"/>
      <c r="AB106" s="205"/>
      <c r="AC106" s="205"/>
      <c r="AD106" s="207"/>
      <c r="AE106" s="204"/>
      <c r="AF106" s="205"/>
      <c r="AG106" s="205"/>
      <c r="AH106" s="205"/>
      <c r="AI106" s="205"/>
      <c r="AJ106" s="205"/>
      <c r="AK106" s="207"/>
      <c r="AL106" s="204"/>
      <c r="AM106" s="205"/>
      <c r="AN106" s="205"/>
      <c r="AO106" s="205"/>
      <c r="AP106" s="205"/>
      <c r="AQ106" s="205"/>
      <c r="AR106" s="207"/>
      <c r="AS106" s="204"/>
      <c r="AT106" s="205"/>
      <c r="AU106" s="205"/>
      <c r="AV106" s="205"/>
      <c r="AW106" s="205"/>
      <c r="AX106" s="205"/>
      <c r="AY106" s="207"/>
    </row>
    <row r="107" spans="2:51" x14ac:dyDescent="0.3">
      <c r="B107" s="212">
        <f t="shared" si="16"/>
        <v>43653</v>
      </c>
      <c r="C107" s="203" t="str">
        <f>VLOOKUP(WEEKDAY(B107),A134:B140,2)</f>
        <v>D</v>
      </c>
      <c r="D107" s="204"/>
      <c r="E107" s="205"/>
      <c r="F107" s="205"/>
      <c r="G107" s="205"/>
      <c r="H107" s="205"/>
      <c r="I107" s="205"/>
      <c r="J107" s="207"/>
      <c r="K107" s="204"/>
      <c r="L107" s="205"/>
      <c r="M107" s="205"/>
      <c r="N107" s="205"/>
      <c r="O107" s="205"/>
      <c r="P107" s="205"/>
      <c r="Q107" s="207"/>
      <c r="R107" s="204"/>
      <c r="S107" s="205"/>
      <c r="T107" s="205"/>
      <c r="U107" s="205"/>
      <c r="V107" s="205"/>
      <c r="W107" s="205"/>
      <c r="X107" s="207"/>
      <c r="Y107" s="204"/>
      <c r="Z107" s="205"/>
      <c r="AA107" s="205"/>
      <c r="AB107" s="205"/>
      <c r="AC107" s="205"/>
      <c r="AD107" s="207"/>
      <c r="AE107" s="204"/>
      <c r="AF107" s="205"/>
      <c r="AG107" s="205"/>
      <c r="AH107" s="205"/>
      <c r="AI107" s="205"/>
      <c r="AJ107" s="205"/>
      <c r="AK107" s="207"/>
      <c r="AL107" s="204"/>
      <c r="AM107" s="205"/>
      <c r="AN107" s="205"/>
      <c r="AO107" s="205"/>
      <c r="AP107" s="205"/>
      <c r="AQ107" s="205"/>
      <c r="AR107" s="207"/>
      <c r="AS107" s="204"/>
      <c r="AT107" s="205"/>
      <c r="AU107" s="205"/>
      <c r="AV107" s="205"/>
      <c r="AW107" s="205"/>
      <c r="AX107" s="205"/>
      <c r="AY107" s="207"/>
    </row>
    <row r="108" spans="2:51" x14ac:dyDescent="0.3">
      <c r="B108" s="212">
        <f t="shared" si="16"/>
        <v>43654</v>
      </c>
      <c r="C108" s="203" t="str">
        <f>VLOOKUP(WEEKDAY(B108),A134:B140,2)</f>
        <v>L</v>
      </c>
      <c r="D108" s="204"/>
      <c r="E108" s="205"/>
      <c r="F108" s="205"/>
      <c r="G108" s="205"/>
      <c r="H108" s="205"/>
      <c r="I108" s="205"/>
      <c r="J108" s="207"/>
      <c r="K108" s="204"/>
      <c r="L108" s="205"/>
      <c r="M108" s="205"/>
      <c r="N108" s="205"/>
      <c r="O108" s="205"/>
      <c r="P108" s="205"/>
      <c r="Q108" s="207"/>
      <c r="R108" s="204"/>
      <c r="S108" s="205"/>
      <c r="T108" s="205"/>
      <c r="U108" s="205"/>
      <c r="V108" s="205"/>
      <c r="W108" s="205"/>
      <c r="X108" s="207"/>
      <c r="Y108" s="204"/>
      <c r="Z108" s="205"/>
      <c r="AA108" s="205"/>
      <c r="AB108" s="205"/>
      <c r="AC108" s="205"/>
      <c r="AD108" s="207"/>
      <c r="AE108" s="204"/>
      <c r="AF108" s="205"/>
      <c r="AG108" s="205"/>
      <c r="AH108" s="205"/>
      <c r="AI108" s="205"/>
      <c r="AJ108" s="205"/>
      <c r="AK108" s="207"/>
      <c r="AL108" s="204"/>
      <c r="AM108" s="205"/>
      <c r="AN108" s="205"/>
      <c r="AO108" s="205"/>
      <c r="AP108" s="205"/>
      <c r="AQ108" s="205"/>
      <c r="AR108" s="207"/>
      <c r="AS108" s="204"/>
      <c r="AT108" s="205"/>
      <c r="AU108" s="205"/>
      <c r="AV108" s="205"/>
      <c r="AW108" s="205"/>
      <c r="AX108" s="205"/>
      <c r="AY108" s="207"/>
    </row>
    <row r="109" spans="2:51" x14ac:dyDescent="0.3">
      <c r="B109" s="212">
        <f t="shared" si="16"/>
        <v>43655</v>
      </c>
      <c r="C109" s="203" t="str">
        <f>VLOOKUP(WEEKDAY(B109),A134:B140,2)</f>
        <v>M</v>
      </c>
      <c r="D109" s="204"/>
      <c r="E109" s="205"/>
      <c r="F109" s="205"/>
      <c r="G109" s="205"/>
      <c r="H109" s="205"/>
      <c r="I109" s="205"/>
      <c r="J109" s="207"/>
      <c r="K109" s="204"/>
      <c r="L109" s="205"/>
      <c r="M109" s="205"/>
      <c r="N109" s="205"/>
      <c r="O109" s="205"/>
      <c r="P109" s="205"/>
      <c r="Q109" s="207"/>
      <c r="R109" s="204"/>
      <c r="S109" s="205"/>
      <c r="T109" s="205"/>
      <c r="U109" s="205"/>
      <c r="V109" s="205"/>
      <c r="W109" s="205"/>
      <c r="X109" s="207"/>
      <c r="Y109" s="204"/>
      <c r="Z109" s="205"/>
      <c r="AA109" s="205"/>
      <c r="AB109" s="205"/>
      <c r="AC109" s="205"/>
      <c r="AD109" s="207"/>
      <c r="AE109" s="204"/>
      <c r="AF109" s="205"/>
      <c r="AG109" s="205"/>
      <c r="AH109" s="205"/>
      <c r="AI109" s="205"/>
      <c r="AJ109" s="205"/>
      <c r="AK109" s="207"/>
      <c r="AL109" s="204"/>
      <c r="AM109" s="205"/>
      <c r="AN109" s="205"/>
      <c r="AO109" s="205"/>
      <c r="AP109" s="205"/>
      <c r="AQ109" s="205"/>
      <c r="AR109" s="207"/>
      <c r="AS109" s="204"/>
      <c r="AT109" s="205"/>
      <c r="AU109" s="205"/>
      <c r="AV109" s="205"/>
      <c r="AW109" s="205"/>
      <c r="AX109" s="205"/>
      <c r="AY109" s="207"/>
    </row>
    <row r="110" spans="2:51" x14ac:dyDescent="0.3">
      <c r="B110" s="212">
        <f t="shared" si="16"/>
        <v>43656</v>
      </c>
      <c r="C110" s="203" t="str">
        <f>VLOOKUP(WEEKDAY(B110),A134:B140,2)</f>
        <v>M</v>
      </c>
      <c r="D110" s="204"/>
      <c r="E110" s="205"/>
      <c r="F110" s="205"/>
      <c r="G110" s="205"/>
      <c r="H110" s="205"/>
      <c r="I110" s="205"/>
      <c r="J110" s="207"/>
      <c r="K110" s="204"/>
      <c r="L110" s="205"/>
      <c r="M110" s="205"/>
      <c r="N110" s="205"/>
      <c r="O110" s="205"/>
      <c r="P110" s="205"/>
      <c r="Q110" s="207"/>
      <c r="R110" s="204"/>
      <c r="S110" s="205"/>
      <c r="T110" s="205"/>
      <c r="U110" s="205"/>
      <c r="V110" s="205"/>
      <c r="W110" s="205"/>
      <c r="X110" s="207"/>
      <c r="Y110" s="204"/>
      <c r="Z110" s="205"/>
      <c r="AA110" s="205"/>
      <c r="AB110" s="205"/>
      <c r="AC110" s="205"/>
      <c r="AD110" s="207"/>
      <c r="AE110" s="204"/>
      <c r="AF110" s="205"/>
      <c r="AG110" s="205"/>
      <c r="AH110" s="205"/>
      <c r="AI110" s="205"/>
      <c r="AJ110" s="205"/>
      <c r="AK110" s="207"/>
      <c r="AL110" s="204"/>
      <c r="AM110" s="205"/>
      <c r="AN110" s="205"/>
      <c r="AO110" s="205"/>
      <c r="AP110" s="205"/>
      <c r="AQ110" s="205"/>
      <c r="AR110" s="207"/>
      <c r="AS110" s="204"/>
      <c r="AT110" s="205"/>
      <c r="AU110" s="205"/>
      <c r="AV110" s="205"/>
      <c r="AW110" s="205"/>
      <c r="AX110" s="205"/>
      <c r="AY110" s="207"/>
    </row>
    <row r="111" spans="2:51" x14ac:dyDescent="0.3">
      <c r="B111" s="212">
        <f t="shared" si="16"/>
        <v>43657</v>
      </c>
      <c r="C111" s="203" t="str">
        <f>VLOOKUP(WEEKDAY(B111),A134:B140,2)</f>
        <v>J</v>
      </c>
      <c r="D111" s="204"/>
      <c r="E111" s="205"/>
      <c r="F111" s="205"/>
      <c r="G111" s="205"/>
      <c r="H111" s="205"/>
      <c r="I111" s="205"/>
      <c r="J111" s="207"/>
      <c r="K111" s="204"/>
      <c r="L111" s="205"/>
      <c r="M111" s="205"/>
      <c r="N111" s="205"/>
      <c r="O111" s="205"/>
      <c r="P111" s="205"/>
      <c r="Q111" s="207"/>
      <c r="R111" s="204"/>
      <c r="S111" s="205"/>
      <c r="T111" s="205"/>
      <c r="U111" s="205"/>
      <c r="V111" s="205"/>
      <c r="W111" s="205"/>
      <c r="X111" s="207"/>
      <c r="Y111" s="204"/>
      <c r="Z111" s="205"/>
      <c r="AA111" s="205"/>
      <c r="AB111" s="205"/>
      <c r="AC111" s="205"/>
      <c r="AD111" s="207"/>
      <c r="AE111" s="204"/>
      <c r="AF111" s="205"/>
      <c r="AG111" s="205"/>
      <c r="AH111" s="205"/>
      <c r="AI111" s="205"/>
      <c r="AJ111" s="205"/>
      <c r="AK111" s="207"/>
      <c r="AL111" s="204"/>
      <c r="AM111" s="205"/>
      <c r="AN111" s="205"/>
      <c r="AO111" s="205"/>
      <c r="AP111" s="205"/>
      <c r="AQ111" s="205"/>
      <c r="AR111" s="207"/>
      <c r="AS111" s="204"/>
      <c r="AT111" s="205"/>
      <c r="AU111" s="205"/>
      <c r="AV111" s="205"/>
      <c r="AW111" s="205"/>
      <c r="AX111" s="205"/>
      <c r="AY111" s="207"/>
    </row>
    <row r="112" spans="2:51" x14ac:dyDescent="0.3">
      <c r="B112" s="212">
        <f t="shared" si="16"/>
        <v>43658</v>
      </c>
      <c r="C112" s="203" t="str">
        <f>VLOOKUP(WEEKDAY(B112),A134:B140,2)</f>
        <v>V</v>
      </c>
      <c r="D112" s="204"/>
      <c r="E112" s="205"/>
      <c r="F112" s="205"/>
      <c r="G112" s="205"/>
      <c r="H112" s="205"/>
      <c r="I112" s="205"/>
      <c r="J112" s="207"/>
      <c r="K112" s="204"/>
      <c r="L112" s="205"/>
      <c r="M112" s="205"/>
      <c r="N112" s="205"/>
      <c r="O112" s="205"/>
      <c r="P112" s="205"/>
      <c r="Q112" s="207"/>
      <c r="R112" s="204"/>
      <c r="S112" s="205"/>
      <c r="T112" s="205"/>
      <c r="U112" s="205"/>
      <c r="V112" s="205"/>
      <c r="W112" s="205"/>
      <c r="X112" s="207"/>
      <c r="Y112" s="204"/>
      <c r="Z112" s="205"/>
      <c r="AA112" s="205"/>
      <c r="AB112" s="205"/>
      <c r="AC112" s="205"/>
      <c r="AD112" s="207"/>
      <c r="AE112" s="204"/>
      <c r="AF112" s="205"/>
      <c r="AG112" s="205"/>
      <c r="AH112" s="205"/>
      <c r="AI112" s="205"/>
      <c r="AJ112" s="205"/>
      <c r="AK112" s="207"/>
      <c r="AL112" s="204"/>
      <c r="AM112" s="205"/>
      <c r="AN112" s="205"/>
      <c r="AO112" s="205"/>
      <c r="AP112" s="205"/>
      <c r="AQ112" s="205"/>
      <c r="AR112" s="207"/>
      <c r="AS112" s="204"/>
      <c r="AT112" s="205"/>
      <c r="AU112" s="205"/>
      <c r="AV112" s="205"/>
      <c r="AW112" s="205"/>
      <c r="AX112" s="205"/>
      <c r="AY112" s="207"/>
    </row>
    <row r="113" spans="2:51" x14ac:dyDescent="0.3">
      <c r="B113" s="212">
        <f t="shared" si="16"/>
        <v>43659</v>
      </c>
      <c r="C113" s="203" t="str">
        <f>VLOOKUP(WEEKDAY(B113),A134:B140,2)</f>
        <v>S</v>
      </c>
      <c r="D113" s="204"/>
      <c r="E113" s="205"/>
      <c r="F113" s="205"/>
      <c r="G113" s="205"/>
      <c r="H113" s="205"/>
      <c r="I113" s="205"/>
      <c r="J113" s="207"/>
      <c r="K113" s="204"/>
      <c r="L113" s="205"/>
      <c r="M113" s="205"/>
      <c r="N113" s="205"/>
      <c r="O113" s="205"/>
      <c r="P113" s="205"/>
      <c r="Q113" s="207"/>
      <c r="R113" s="204"/>
      <c r="S113" s="205"/>
      <c r="T113" s="205"/>
      <c r="U113" s="205"/>
      <c r="V113" s="205"/>
      <c r="W113" s="205"/>
      <c r="X113" s="207"/>
      <c r="Y113" s="204"/>
      <c r="Z113" s="205"/>
      <c r="AA113" s="205"/>
      <c r="AB113" s="205"/>
      <c r="AC113" s="205"/>
      <c r="AD113" s="207"/>
      <c r="AE113" s="204"/>
      <c r="AF113" s="205"/>
      <c r="AG113" s="205"/>
      <c r="AH113" s="205"/>
      <c r="AI113" s="205"/>
      <c r="AJ113" s="205"/>
      <c r="AK113" s="207"/>
      <c r="AL113" s="204"/>
      <c r="AM113" s="205"/>
      <c r="AN113" s="205"/>
      <c r="AO113" s="205"/>
      <c r="AP113" s="205"/>
      <c r="AQ113" s="205"/>
      <c r="AR113" s="207"/>
      <c r="AS113" s="204"/>
      <c r="AT113" s="205"/>
      <c r="AU113" s="205"/>
      <c r="AV113" s="205"/>
      <c r="AW113" s="205"/>
      <c r="AX113" s="205"/>
      <c r="AY113" s="207"/>
    </row>
    <row r="114" spans="2:51" x14ac:dyDescent="0.3">
      <c r="B114" s="212">
        <f t="shared" si="16"/>
        <v>43660</v>
      </c>
      <c r="C114" s="203" t="str">
        <f>VLOOKUP(WEEKDAY(B114),A134:B140,2)</f>
        <v>D</v>
      </c>
      <c r="D114" s="204"/>
      <c r="E114" s="205"/>
      <c r="F114" s="205"/>
      <c r="G114" s="205"/>
      <c r="H114" s="205"/>
      <c r="I114" s="205"/>
      <c r="J114" s="207"/>
      <c r="K114" s="204"/>
      <c r="L114" s="205"/>
      <c r="M114" s="205"/>
      <c r="N114" s="205"/>
      <c r="O114" s="205"/>
      <c r="P114" s="205"/>
      <c r="Q114" s="207"/>
      <c r="R114" s="204"/>
      <c r="S114" s="205"/>
      <c r="T114" s="205"/>
      <c r="U114" s="205"/>
      <c r="V114" s="205"/>
      <c r="W114" s="205"/>
      <c r="X114" s="207"/>
      <c r="Y114" s="204"/>
      <c r="Z114" s="205"/>
      <c r="AA114" s="205"/>
      <c r="AB114" s="205"/>
      <c r="AC114" s="205"/>
      <c r="AD114" s="207"/>
      <c r="AE114" s="204"/>
      <c r="AF114" s="205"/>
      <c r="AG114" s="205"/>
      <c r="AH114" s="205"/>
      <c r="AI114" s="205"/>
      <c r="AJ114" s="205"/>
      <c r="AK114" s="207"/>
      <c r="AL114" s="204"/>
      <c r="AM114" s="205"/>
      <c r="AN114" s="205"/>
      <c r="AO114" s="205"/>
      <c r="AP114" s="205"/>
      <c r="AQ114" s="205"/>
      <c r="AR114" s="207"/>
      <c r="AS114" s="204"/>
      <c r="AT114" s="205"/>
      <c r="AU114" s="205"/>
      <c r="AV114" s="205"/>
      <c r="AW114" s="205"/>
      <c r="AX114" s="205"/>
      <c r="AY114" s="207"/>
    </row>
    <row r="115" spans="2:51" x14ac:dyDescent="0.3">
      <c r="B115" s="212">
        <f t="shared" si="16"/>
        <v>43661</v>
      </c>
      <c r="C115" s="203" t="str">
        <f>VLOOKUP(WEEKDAY(B115),A134:B140,2)</f>
        <v>L</v>
      </c>
      <c r="D115" s="204"/>
      <c r="E115" s="205"/>
      <c r="F115" s="205"/>
      <c r="G115" s="205"/>
      <c r="H115" s="205"/>
      <c r="I115" s="205"/>
      <c r="J115" s="207"/>
      <c r="K115" s="204"/>
      <c r="L115" s="205"/>
      <c r="M115" s="205"/>
      <c r="N115" s="205"/>
      <c r="O115" s="205"/>
      <c r="P115" s="205"/>
      <c r="Q115" s="207"/>
      <c r="R115" s="204"/>
      <c r="S115" s="205"/>
      <c r="T115" s="205"/>
      <c r="U115" s="205"/>
      <c r="V115" s="205"/>
      <c r="W115" s="205"/>
      <c r="X115" s="207"/>
      <c r="Y115" s="204"/>
      <c r="Z115" s="205"/>
      <c r="AA115" s="205"/>
      <c r="AB115" s="205"/>
      <c r="AC115" s="205"/>
      <c r="AD115" s="207"/>
      <c r="AE115" s="204"/>
      <c r="AF115" s="205"/>
      <c r="AG115" s="205"/>
      <c r="AH115" s="205"/>
      <c r="AI115" s="205"/>
      <c r="AJ115" s="205"/>
      <c r="AK115" s="207"/>
      <c r="AL115" s="204"/>
      <c r="AM115" s="205"/>
      <c r="AN115" s="205"/>
      <c r="AO115" s="205"/>
      <c r="AP115" s="205"/>
      <c r="AQ115" s="205"/>
      <c r="AR115" s="207"/>
      <c r="AS115" s="204"/>
      <c r="AT115" s="205"/>
      <c r="AU115" s="205"/>
      <c r="AV115" s="205"/>
      <c r="AW115" s="205"/>
      <c r="AX115" s="205"/>
      <c r="AY115" s="207"/>
    </row>
    <row r="116" spans="2:51" x14ac:dyDescent="0.3">
      <c r="B116" s="212">
        <f t="shared" si="16"/>
        <v>43662</v>
      </c>
      <c r="C116" s="203" t="str">
        <f>VLOOKUP(WEEKDAY(B116),A134:B140,2)</f>
        <v>M</v>
      </c>
      <c r="D116" s="204"/>
      <c r="E116" s="205"/>
      <c r="F116" s="205"/>
      <c r="G116" s="205"/>
      <c r="H116" s="205"/>
      <c r="I116" s="205"/>
      <c r="J116" s="207"/>
      <c r="K116" s="204"/>
      <c r="L116" s="205"/>
      <c r="M116" s="205"/>
      <c r="N116" s="205"/>
      <c r="O116" s="205"/>
      <c r="P116" s="205"/>
      <c r="Q116" s="207"/>
      <c r="R116" s="204"/>
      <c r="S116" s="205"/>
      <c r="T116" s="205"/>
      <c r="U116" s="205"/>
      <c r="V116" s="205"/>
      <c r="W116" s="205"/>
      <c r="X116" s="207"/>
      <c r="Y116" s="204"/>
      <c r="Z116" s="205"/>
      <c r="AA116" s="205"/>
      <c r="AB116" s="205"/>
      <c r="AC116" s="205"/>
      <c r="AD116" s="207"/>
      <c r="AE116" s="204"/>
      <c r="AF116" s="205"/>
      <c r="AG116" s="205"/>
      <c r="AH116" s="205"/>
      <c r="AI116" s="205"/>
      <c r="AJ116" s="205"/>
      <c r="AK116" s="207"/>
      <c r="AL116" s="204"/>
      <c r="AM116" s="205"/>
      <c r="AN116" s="205"/>
      <c r="AO116" s="205"/>
      <c r="AP116" s="205"/>
      <c r="AQ116" s="205"/>
      <c r="AR116" s="207"/>
      <c r="AS116" s="204"/>
      <c r="AT116" s="205"/>
      <c r="AU116" s="205"/>
      <c r="AV116" s="205"/>
      <c r="AW116" s="205"/>
      <c r="AX116" s="205"/>
      <c r="AY116" s="207"/>
    </row>
    <row r="117" spans="2:51" x14ac:dyDescent="0.3">
      <c r="B117" s="212">
        <f t="shared" si="16"/>
        <v>43663</v>
      </c>
      <c r="C117" s="203" t="str">
        <f>VLOOKUP(WEEKDAY(B117),A134:B140,2)</f>
        <v>M</v>
      </c>
      <c r="D117" s="204"/>
      <c r="E117" s="205"/>
      <c r="F117" s="205"/>
      <c r="G117" s="205"/>
      <c r="H117" s="205"/>
      <c r="I117" s="205"/>
      <c r="J117" s="207"/>
      <c r="K117" s="204"/>
      <c r="L117" s="205"/>
      <c r="M117" s="205"/>
      <c r="N117" s="205"/>
      <c r="O117" s="205"/>
      <c r="P117" s="205"/>
      <c r="Q117" s="207"/>
      <c r="R117" s="204"/>
      <c r="S117" s="205"/>
      <c r="T117" s="205"/>
      <c r="U117" s="205"/>
      <c r="V117" s="205"/>
      <c r="W117" s="205"/>
      <c r="X117" s="207"/>
      <c r="Y117" s="204"/>
      <c r="Z117" s="205"/>
      <c r="AA117" s="205"/>
      <c r="AB117" s="205"/>
      <c r="AC117" s="205"/>
      <c r="AD117" s="207"/>
      <c r="AE117" s="204"/>
      <c r="AF117" s="205"/>
      <c r="AG117" s="205"/>
      <c r="AH117" s="205"/>
      <c r="AI117" s="205"/>
      <c r="AJ117" s="205"/>
      <c r="AK117" s="207"/>
      <c r="AL117" s="204"/>
      <c r="AM117" s="205"/>
      <c r="AN117" s="205"/>
      <c r="AO117" s="205"/>
      <c r="AP117" s="205"/>
      <c r="AQ117" s="205"/>
      <c r="AR117" s="207"/>
      <c r="AS117" s="204"/>
      <c r="AT117" s="205"/>
      <c r="AU117" s="205"/>
      <c r="AV117" s="205"/>
      <c r="AW117" s="205"/>
      <c r="AX117" s="205"/>
      <c r="AY117" s="207"/>
    </row>
    <row r="118" spans="2:51" x14ac:dyDescent="0.3">
      <c r="B118" s="212">
        <f t="shared" si="16"/>
        <v>43664</v>
      </c>
      <c r="C118" s="203" t="str">
        <f>VLOOKUP(WEEKDAY(B118),A134:B140,2)</f>
        <v>J</v>
      </c>
      <c r="D118" s="204"/>
      <c r="E118" s="205"/>
      <c r="F118" s="205"/>
      <c r="G118" s="205"/>
      <c r="H118" s="205"/>
      <c r="I118" s="205"/>
      <c r="J118" s="207"/>
      <c r="K118" s="204"/>
      <c r="L118" s="205"/>
      <c r="M118" s="205"/>
      <c r="N118" s="205"/>
      <c r="O118" s="205"/>
      <c r="P118" s="205"/>
      <c r="Q118" s="207"/>
      <c r="R118" s="204"/>
      <c r="S118" s="205"/>
      <c r="T118" s="205"/>
      <c r="U118" s="205"/>
      <c r="V118" s="205"/>
      <c r="W118" s="205"/>
      <c r="X118" s="207"/>
      <c r="Y118" s="204"/>
      <c r="Z118" s="205"/>
      <c r="AA118" s="205"/>
      <c r="AB118" s="205"/>
      <c r="AC118" s="205"/>
      <c r="AD118" s="207"/>
      <c r="AE118" s="204"/>
      <c r="AF118" s="205"/>
      <c r="AG118" s="205"/>
      <c r="AH118" s="205"/>
      <c r="AI118" s="205"/>
      <c r="AJ118" s="205"/>
      <c r="AK118" s="207"/>
      <c r="AL118" s="204"/>
      <c r="AM118" s="205"/>
      <c r="AN118" s="205"/>
      <c r="AO118" s="205"/>
      <c r="AP118" s="205"/>
      <c r="AQ118" s="205"/>
      <c r="AR118" s="207"/>
      <c r="AS118" s="204"/>
      <c r="AT118" s="205"/>
      <c r="AU118" s="205"/>
      <c r="AV118" s="205"/>
      <c r="AW118" s="205"/>
      <c r="AX118" s="205"/>
      <c r="AY118" s="207"/>
    </row>
    <row r="119" spans="2:51" x14ac:dyDescent="0.3">
      <c r="B119" s="212">
        <f t="shared" si="16"/>
        <v>43665</v>
      </c>
      <c r="C119" s="203" t="str">
        <f>VLOOKUP(WEEKDAY(B119),A134:B140,2)</f>
        <v>V</v>
      </c>
      <c r="D119" s="204"/>
      <c r="E119" s="205"/>
      <c r="F119" s="205"/>
      <c r="G119" s="205"/>
      <c r="H119" s="205"/>
      <c r="I119" s="205"/>
      <c r="J119" s="207"/>
      <c r="K119" s="204"/>
      <c r="L119" s="205"/>
      <c r="M119" s="205"/>
      <c r="N119" s="205"/>
      <c r="O119" s="205"/>
      <c r="P119" s="205"/>
      <c r="Q119" s="207"/>
      <c r="R119" s="204"/>
      <c r="S119" s="205"/>
      <c r="T119" s="205"/>
      <c r="U119" s="205"/>
      <c r="V119" s="205"/>
      <c r="W119" s="205"/>
      <c r="X119" s="207"/>
      <c r="Y119" s="204"/>
      <c r="Z119" s="205"/>
      <c r="AA119" s="205"/>
      <c r="AB119" s="205"/>
      <c r="AC119" s="205"/>
      <c r="AD119" s="207"/>
      <c r="AE119" s="204"/>
      <c r="AF119" s="205"/>
      <c r="AG119" s="205"/>
      <c r="AH119" s="205"/>
      <c r="AI119" s="205"/>
      <c r="AJ119" s="205"/>
      <c r="AK119" s="207"/>
      <c r="AL119" s="204"/>
      <c r="AM119" s="205"/>
      <c r="AN119" s="205"/>
      <c r="AO119" s="205"/>
      <c r="AP119" s="205"/>
      <c r="AQ119" s="205"/>
      <c r="AR119" s="207"/>
      <c r="AS119" s="204"/>
      <c r="AT119" s="205"/>
      <c r="AU119" s="205"/>
      <c r="AV119" s="205"/>
      <c r="AW119" s="205"/>
      <c r="AX119" s="205"/>
      <c r="AY119" s="207"/>
    </row>
    <row r="120" spans="2:51" x14ac:dyDescent="0.3">
      <c r="B120" s="212">
        <f t="shared" si="16"/>
        <v>43666</v>
      </c>
      <c r="C120" s="203" t="str">
        <f>VLOOKUP(WEEKDAY(B120),A134:B140,2)</f>
        <v>S</v>
      </c>
      <c r="D120" s="204"/>
      <c r="E120" s="205"/>
      <c r="F120" s="205"/>
      <c r="G120" s="205"/>
      <c r="H120" s="205"/>
      <c r="I120" s="205"/>
      <c r="J120" s="207"/>
      <c r="K120" s="204"/>
      <c r="L120" s="205"/>
      <c r="M120" s="205"/>
      <c r="N120" s="205"/>
      <c r="O120" s="205"/>
      <c r="P120" s="205"/>
      <c r="Q120" s="207"/>
      <c r="R120" s="204"/>
      <c r="S120" s="205"/>
      <c r="T120" s="205"/>
      <c r="U120" s="205"/>
      <c r="V120" s="205"/>
      <c r="W120" s="205"/>
      <c r="X120" s="207"/>
      <c r="Y120" s="204"/>
      <c r="Z120" s="205"/>
      <c r="AA120" s="205"/>
      <c r="AB120" s="205"/>
      <c r="AC120" s="205"/>
      <c r="AD120" s="207"/>
      <c r="AE120" s="204"/>
      <c r="AF120" s="205"/>
      <c r="AG120" s="205"/>
      <c r="AH120" s="205"/>
      <c r="AI120" s="205"/>
      <c r="AJ120" s="205"/>
      <c r="AK120" s="207"/>
      <c r="AL120" s="204"/>
      <c r="AM120" s="205"/>
      <c r="AN120" s="205"/>
      <c r="AO120" s="205"/>
      <c r="AP120" s="205"/>
      <c r="AQ120" s="205"/>
      <c r="AR120" s="207"/>
      <c r="AS120" s="204"/>
      <c r="AT120" s="205"/>
      <c r="AU120" s="205"/>
      <c r="AV120" s="205"/>
      <c r="AW120" s="205"/>
      <c r="AX120" s="205"/>
      <c r="AY120" s="207"/>
    </row>
    <row r="121" spans="2:51" x14ac:dyDescent="0.3">
      <c r="B121" s="212">
        <f t="shared" si="16"/>
        <v>43667</v>
      </c>
      <c r="C121" s="203" t="str">
        <f>VLOOKUP(WEEKDAY(B121),A134:B140,2)</f>
        <v>D</v>
      </c>
      <c r="D121" s="204"/>
      <c r="E121" s="205"/>
      <c r="F121" s="205"/>
      <c r="G121" s="205"/>
      <c r="H121" s="205"/>
      <c r="I121" s="205"/>
      <c r="J121" s="207"/>
      <c r="K121" s="204"/>
      <c r="L121" s="205"/>
      <c r="M121" s="205"/>
      <c r="N121" s="205"/>
      <c r="O121" s="205"/>
      <c r="P121" s="205"/>
      <c r="Q121" s="207"/>
      <c r="R121" s="204"/>
      <c r="S121" s="205"/>
      <c r="T121" s="205"/>
      <c r="U121" s="205"/>
      <c r="V121" s="205"/>
      <c r="W121" s="205"/>
      <c r="X121" s="207"/>
      <c r="Y121" s="204"/>
      <c r="Z121" s="205"/>
      <c r="AA121" s="205"/>
      <c r="AB121" s="205"/>
      <c r="AC121" s="205"/>
      <c r="AD121" s="207"/>
      <c r="AE121" s="204"/>
      <c r="AF121" s="205"/>
      <c r="AG121" s="205"/>
      <c r="AH121" s="205"/>
      <c r="AI121" s="205"/>
      <c r="AJ121" s="205"/>
      <c r="AK121" s="207"/>
      <c r="AL121" s="204"/>
      <c r="AM121" s="205"/>
      <c r="AN121" s="205"/>
      <c r="AO121" s="205"/>
      <c r="AP121" s="205"/>
      <c r="AQ121" s="205"/>
      <c r="AR121" s="207"/>
      <c r="AS121" s="204"/>
      <c r="AT121" s="205"/>
      <c r="AU121" s="205"/>
      <c r="AV121" s="205"/>
      <c r="AW121" s="205"/>
      <c r="AX121" s="205"/>
      <c r="AY121" s="207"/>
    </row>
    <row r="122" spans="2:51" x14ac:dyDescent="0.3">
      <c r="B122" s="212">
        <f t="shared" si="16"/>
        <v>43668</v>
      </c>
      <c r="C122" s="203" t="str">
        <f>VLOOKUP(WEEKDAY(B122),A134:B140,2)</f>
        <v>L</v>
      </c>
      <c r="D122" s="204"/>
      <c r="E122" s="205"/>
      <c r="F122" s="205"/>
      <c r="G122" s="205"/>
      <c r="H122" s="205"/>
      <c r="I122" s="205"/>
      <c r="J122" s="207"/>
      <c r="K122" s="204"/>
      <c r="L122" s="205"/>
      <c r="M122" s="205"/>
      <c r="N122" s="205"/>
      <c r="O122" s="205"/>
      <c r="P122" s="205"/>
      <c r="Q122" s="207"/>
      <c r="R122" s="204"/>
      <c r="S122" s="205"/>
      <c r="T122" s="205"/>
      <c r="U122" s="205"/>
      <c r="V122" s="205"/>
      <c r="W122" s="205"/>
      <c r="X122" s="207"/>
      <c r="Y122" s="204"/>
      <c r="Z122" s="205"/>
      <c r="AA122" s="205"/>
      <c r="AB122" s="205"/>
      <c r="AC122" s="205"/>
      <c r="AD122" s="207"/>
      <c r="AE122" s="204"/>
      <c r="AF122" s="205"/>
      <c r="AG122" s="205"/>
      <c r="AH122" s="205"/>
      <c r="AI122" s="205"/>
      <c r="AJ122" s="205"/>
      <c r="AK122" s="207"/>
      <c r="AL122" s="204"/>
      <c r="AM122" s="205"/>
      <c r="AN122" s="205"/>
      <c r="AO122" s="205"/>
      <c r="AP122" s="205"/>
      <c r="AQ122" s="205"/>
      <c r="AR122" s="207"/>
      <c r="AS122" s="204"/>
      <c r="AT122" s="205"/>
      <c r="AU122" s="205"/>
      <c r="AV122" s="205"/>
      <c r="AW122" s="205"/>
      <c r="AX122" s="205"/>
      <c r="AY122" s="207"/>
    </row>
    <row r="123" spans="2:51" x14ac:dyDescent="0.3">
      <c r="B123" s="212">
        <f t="shared" si="16"/>
        <v>43669</v>
      </c>
      <c r="C123" s="203" t="str">
        <f>VLOOKUP(WEEKDAY(B123),A134:B140,2)</f>
        <v>M</v>
      </c>
      <c r="D123" s="204"/>
      <c r="E123" s="205"/>
      <c r="F123" s="205"/>
      <c r="G123" s="205"/>
      <c r="H123" s="205"/>
      <c r="I123" s="205"/>
      <c r="J123" s="207"/>
      <c r="K123" s="204"/>
      <c r="L123" s="205"/>
      <c r="M123" s="205"/>
      <c r="N123" s="205"/>
      <c r="O123" s="205"/>
      <c r="P123" s="205"/>
      <c r="Q123" s="207"/>
      <c r="R123" s="204"/>
      <c r="S123" s="205"/>
      <c r="T123" s="205"/>
      <c r="U123" s="205"/>
      <c r="V123" s="205"/>
      <c r="W123" s="205"/>
      <c r="X123" s="207"/>
      <c r="Y123" s="204"/>
      <c r="Z123" s="205"/>
      <c r="AA123" s="205"/>
      <c r="AB123" s="205"/>
      <c r="AC123" s="205"/>
      <c r="AD123" s="207"/>
      <c r="AE123" s="204"/>
      <c r="AF123" s="205"/>
      <c r="AG123" s="205"/>
      <c r="AH123" s="205"/>
      <c r="AI123" s="205"/>
      <c r="AJ123" s="205"/>
      <c r="AK123" s="207"/>
      <c r="AL123" s="204"/>
      <c r="AM123" s="205"/>
      <c r="AN123" s="205"/>
      <c r="AO123" s="205"/>
      <c r="AP123" s="205"/>
      <c r="AQ123" s="205"/>
      <c r="AR123" s="207"/>
      <c r="AS123" s="204"/>
      <c r="AT123" s="205"/>
      <c r="AU123" s="205"/>
      <c r="AV123" s="205"/>
      <c r="AW123" s="205"/>
      <c r="AX123" s="205"/>
      <c r="AY123" s="207"/>
    </row>
    <row r="124" spans="2:51" ht="15" thickBot="1" x14ac:dyDescent="0.35">
      <c r="B124" s="212">
        <f>B123+1</f>
        <v>43670</v>
      </c>
      <c r="C124" s="203" t="str">
        <f>VLOOKUP(WEEKDAY(B124),A134:B140,2)</f>
        <v>M</v>
      </c>
      <c r="D124" s="208"/>
      <c r="E124" s="209"/>
      <c r="F124" s="209"/>
      <c r="G124" s="209"/>
      <c r="H124" s="209"/>
      <c r="I124" s="209"/>
      <c r="J124" s="210"/>
      <c r="K124" s="208"/>
      <c r="L124" s="209"/>
      <c r="M124" s="209"/>
      <c r="N124" s="209"/>
      <c r="O124" s="209"/>
      <c r="P124" s="209"/>
      <c r="Q124" s="210"/>
      <c r="R124" s="208"/>
      <c r="S124" s="209"/>
      <c r="T124" s="209"/>
      <c r="U124" s="209"/>
      <c r="V124" s="209"/>
      <c r="W124" s="209"/>
      <c r="X124" s="210"/>
      <c r="Y124" s="208"/>
      <c r="Z124" s="209"/>
      <c r="AA124" s="209"/>
      <c r="AB124" s="209"/>
      <c r="AC124" s="209"/>
      <c r="AD124" s="210"/>
      <c r="AE124" s="208"/>
      <c r="AF124" s="209"/>
      <c r="AG124" s="209"/>
      <c r="AH124" s="209"/>
      <c r="AI124" s="209"/>
      <c r="AJ124" s="209"/>
      <c r="AK124" s="210"/>
      <c r="AL124" s="208"/>
      <c r="AM124" s="209"/>
      <c r="AN124" s="209"/>
      <c r="AO124" s="209"/>
      <c r="AP124" s="209"/>
      <c r="AQ124" s="209"/>
      <c r="AR124" s="210"/>
      <c r="AS124" s="208"/>
      <c r="AT124" s="209"/>
      <c r="AU124" s="209"/>
      <c r="AV124" s="209"/>
      <c r="AW124" s="209"/>
      <c r="AX124" s="209"/>
      <c r="AY124" s="210"/>
    </row>
    <row r="126" spans="2:51" x14ac:dyDescent="0.3">
      <c r="C126" s="186" t="s">
        <v>73</v>
      </c>
      <c r="D126" s="186">
        <f>SUM(D10:D124)</f>
        <v>3</v>
      </c>
      <c r="E126" s="186"/>
      <c r="F126" s="186">
        <f>SUM(F10:F124)</f>
        <v>18</v>
      </c>
      <c r="G126" s="187"/>
      <c r="H126" s="186"/>
      <c r="I126" s="186"/>
      <c r="J126" s="187"/>
      <c r="K126" s="186">
        <f>SUM(K10:K124)</f>
        <v>2</v>
      </c>
      <c r="L126" s="186"/>
      <c r="M126" s="186">
        <f>SUM(M10:M124)</f>
        <v>50</v>
      </c>
      <c r="N126" s="187"/>
      <c r="O126" s="186"/>
      <c r="P126" s="186"/>
      <c r="Q126" s="187"/>
      <c r="R126" s="186">
        <f>SUM(R10:R124)</f>
        <v>1</v>
      </c>
      <c r="S126" s="186"/>
      <c r="T126" s="186">
        <f>SUM(T10:T124)</f>
        <v>18</v>
      </c>
      <c r="U126" s="187"/>
      <c r="V126" s="186"/>
      <c r="W126" s="186"/>
      <c r="X126" s="187"/>
      <c r="Y126" s="186">
        <f>SUM(K10:K124)</f>
        <v>2</v>
      </c>
      <c r="Z126" s="186">
        <f>SUM(Y10:Y124)</f>
        <v>18</v>
      </c>
      <c r="AA126" s="187"/>
      <c r="AB126" s="187"/>
      <c r="AC126" s="186"/>
      <c r="AD126" s="186"/>
      <c r="AE126" s="186">
        <f>SUM(AE10:AE124)</f>
        <v>2</v>
      </c>
      <c r="AF126" s="186"/>
      <c r="AG126" s="186">
        <f>SUM(AG10:AG124)</f>
        <v>2</v>
      </c>
      <c r="AH126" s="187"/>
      <c r="AI126" s="186"/>
      <c r="AJ126" s="186"/>
      <c r="AK126" s="187"/>
      <c r="AL126" s="186">
        <f>SUM(AL10:AL124)</f>
        <v>1</v>
      </c>
      <c r="AM126" s="186"/>
      <c r="AN126" s="186">
        <f>SUM(AN10:AN124)</f>
        <v>35</v>
      </c>
      <c r="AO126" s="186"/>
      <c r="AP126" s="186"/>
      <c r="AQ126" s="187"/>
      <c r="AR126" s="186"/>
      <c r="AS126" s="186"/>
      <c r="AT126" s="187"/>
      <c r="AU126" s="186"/>
      <c r="AV126" s="186"/>
      <c r="AW126" s="187"/>
      <c r="AX126" s="186"/>
      <c r="AY126" s="186"/>
    </row>
    <row r="127" spans="2:51" x14ac:dyDescent="0.3">
      <c r="C127" s="186" t="s">
        <v>74</v>
      </c>
      <c r="D127" s="186"/>
      <c r="E127" s="186"/>
      <c r="F127" s="186">
        <v>50</v>
      </c>
      <c r="G127" s="186"/>
      <c r="H127" s="186"/>
      <c r="I127" s="186"/>
      <c r="J127" s="186"/>
      <c r="K127" s="186"/>
      <c r="L127" s="186"/>
      <c r="M127" s="186">
        <v>50</v>
      </c>
      <c r="N127" s="186"/>
      <c r="O127" s="186"/>
      <c r="P127" s="186"/>
      <c r="Q127" s="186"/>
      <c r="R127" s="186">
        <v>0</v>
      </c>
      <c r="S127" s="186"/>
      <c r="T127" s="188">
        <v>50</v>
      </c>
      <c r="U127" s="186"/>
      <c r="V127" s="186"/>
      <c r="W127" s="186"/>
      <c r="X127" s="186"/>
      <c r="Y127" s="186">
        <v>0</v>
      </c>
      <c r="Z127" s="188">
        <v>50</v>
      </c>
      <c r="AA127" s="186"/>
      <c r="AB127" s="186"/>
      <c r="AC127" s="186"/>
      <c r="AD127" s="186"/>
      <c r="AE127" s="186">
        <v>0</v>
      </c>
      <c r="AF127" s="186"/>
      <c r="AG127" s="188">
        <v>50</v>
      </c>
      <c r="AH127" s="186"/>
      <c r="AI127" s="186"/>
      <c r="AJ127" s="186"/>
      <c r="AK127" s="186"/>
      <c r="AL127" s="186">
        <v>0</v>
      </c>
      <c r="AM127" s="186"/>
      <c r="AN127" s="188">
        <v>50</v>
      </c>
      <c r="AO127" s="186"/>
      <c r="AP127" s="186"/>
      <c r="AQ127" s="186"/>
      <c r="AR127" s="186"/>
      <c r="AS127" s="186"/>
      <c r="AT127" s="186"/>
      <c r="AU127" s="186"/>
      <c r="AV127" s="186"/>
      <c r="AW127" s="186"/>
      <c r="AX127" s="186"/>
      <c r="AY127" s="186"/>
    </row>
    <row r="134" spans="1:2" x14ac:dyDescent="0.3">
      <c r="A134">
        <v>1</v>
      </c>
      <c r="B134" s="190" t="s">
        <v>82</v>
      </c>
    </row>
    <row r="135" spans="1:2" x14ac:dyDescent="0.3">
      <c r="A135">
        <v>2</v>
      </c>
      <c r="B135" s="190" t="s">
        <v>83</v>
      </c>
    </row>
    <row r="136" spans="1:2" x14ac:dyDescent="0.3">
      <c r="A136">
        <v>3</v>
      </c>
      <c r="B136" s="190" t="s">
        <v>84</v>
      </c>
    </row>
    <row r="137" spans="1:2" x14ac:dyDescent="0.3">
      <c r="A137">
        <v>4</v>
      </c>
      <c r="B137" s="190" t="s">
        <v>84</v>
      </c>
    </row>
    <row r="138" spans="1:2" x14ac:dyDescent="0.3">
      <c r="A138">
        <v>5</v>
      </c>
      <c r="B138" s="190" t="s">
        <v>85</v>
      </c>
    </row>
    <row r="139" spans="1:2" x14ac:dyDescent="0.3">
      <c r="A139">
        <v>6</v>
      </c>
      <c r="B139" s="190" t="s">
        <v>86</v>
      </c>
    </row>
    <row r="140" spans="1:2" x14ac:dyDescent="0.3">
      <c r="A140">
        <v>7</v>
      </c>
      <c r="B140" s="190" t="s">
        <v>87</v>
      </c>
    </row>
  </sheetData>
  <mergeCells count="7">
    <mergeCell ref="AL8:AR8"/>
    <mergeCell ref="AS8:AY8"/>
    <mergeCell ref="D8:J8"/>
    <mergeCell ref="K8:Q8"/>
    <mergeCell ref="R8:X8"/>
    <mergeCell ref="Y8:AD8"/>
    <mergeCell ref="AE8:AK8"/>
  </mergeCells>
  <pageMargins left="0.7" right="0.7" top="0.75" bottom="0.75" header="0.3" footer="0.3"/>
  <pageSetup paperSize="9" orientation="portrait" r:id="rId1"/>
  <ignoredErrors>
    <ignoredError sqref="H11:H20 O11:O20 V11:V19 AB11:AB19 AP11:AP20" formulaRange="1"/>
  </ignoredErrors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E6FBC4D0-4CC9-4044-9FA4-16A7690BA59E}">
            <xm:f>NOT(ISERROR(SEARCH($B$4,B10)))</xm:f>
            <xm:f>$B$4</xm:f>
            <x14:dxf>
              <fill>
                <patternFill>
                  <bgColor rgb="FFFFC000"/>
                </patternFill>
              </fill>
            </x14:dxf>
          </x14:cfRule>
          <x14:cfRule type="containsText" priority="6" operator="containsText" id="{99FAEF28-1C17-4497-90AA-16D88DB67818}">
            <xm:f>NOT(ISERROR(SEARCH($B$4,B10)))</xm:f>
            <xm:f>$B$4</xm:f>
            <x14:dxf>
              <fill>
                <patternFill>
                  <bgColor rgb="FFFFC000"/>
                </patternFill>
              </fill>
            </x14:dxf>
          </x14:cfRule>
          <x14:cfRule type="containsText" priority="7" operator="containsText" id="{4C1D7CBF-B63C-4C5E-A992-AE6F274AF31E}">
            <xm:f>NOT(ISERROR(SEARCH($B$3,B10)))</xm:f>
            <xm:f>$B$3</xm:f>
            <x14:dxf>
              <fill>
                <patternFill>
                  <bgColor rgb="FF99FF33"/>
                </patternFill>
              </fill>
            </x14:dxf>
          </x14:cfRule>
          <xm:sqref>B10:B124</xm:sqref>
        </x14:conditionalFormatting>
        <x14:conditionalFormatting xmlns:xm="http://schemas.microsoft.com/office/excel/2006/main">
          <x14:cfRule type="containsText" priority="4" operator="containsText" id="{C7AF68D2-D363-4D7D-A261-3880928EB548}">
            <xm:f>NOT(ISERROR(SEARCH($B$134,C10)))</xm:f>
            <xm:f>$B$134</xm:f>
            <x14:dxf>
              <font>
                <b/>
                <i val="0"/>
                <color rgb="FFFF0000"/>
              </font>
              <fill>
                <patternFill>
                  <bgColor theme="0" tint="-0.24994659260841701"/>
                </patternFill>
              </fill>
            </x14:dxf>
          </x14:cfRule>
          <x14:cfRule type="containsText" priority="5" operator="containsText" id="{4130759D-AF26-4209-9BAC-B85AF5CB6149}">
            <xm:f>NOT(ISERROR(SEARCH($B$140,C10)))</xm:f>
            <xm:f>$B$140</xm:f>
            <x14:dxf>
              <font>
                <b/>
                <i val="0"/>
                <color rgb="FFFF0000"/>
              </font>
              <fill>
                <patternFill>
                  <bgColor theme="0" tint="-0.24994659260841701"/>
                </patternFill>
              </fill>
            </x14:dxf>
          </x14:cfRule>
          <xm:sqref>C10:C124</xm:sqref>
        </x14:conditionalFormatting>
        <x14:conditionalFormatting xmlns:xm="http://schemas.microsoft.com/office/excel/2006/main">
          <x14:cfRule type="containsText" priority="3" operator="containsText" id="{4B02A532-4023-42BF-85DF-0B91A92CEA3C}">
            <xm:f>NOT(ISERROR(SEARCH(S,D17)))</xm:f>
            <xm:f>S</xm:f>
            <x14:dxf>
              <fill>
                <patternFill>
                  <bgColor theme="0" tint="-0.34998626667073579"/>
                </patternFill>
              </fill>
            </x14:dxf>
          </x14:cfRule>
          <xm:sqref>D17:J17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A1:O364"/>
  <sheetViews>
    <sheetView zoomScale="85" zoomScaleNormal="85" workbookViewId="0">
      <pane xSplit="3" ySplit="4" topLeftCell="D5" activePane="bottomRight" state="frozen"/>
      <selection pane="topRight" activeCell="F1" sqref="F1"/>
      <selection pane="bottomLeft" activeCell="A5" sqref="A5"/>
      <selection pane="bottomRight" activeCell="I16" sqref="I16"/>
    </sheetView>
  </sheetViews>
  <sheetFormatPr baseColWidth="10" defaultColWidth="11.44140625" defaultRowHeight="15" x14ac:dyDescent="0.25"/>
  <cols>
    <col min="1" max="1" width="14.44140625" style="13" bestFit="1" customWidth="1"/>
    <col min="2" max="2" width="11.33203125" style="26" bestFit="1" customWidth="1"/>
    <col min="3" max="3" width="33.109375" style="13" bestFit="1" customWidth="1"/>
    <col min="4" max="4" width="33.109375" style="13" customWidth="1"/>
    <col min="5" max="5" width="16.88671875" style="13" customWidth="1"/>
    <col min="6" max="6" width="18.109375" style="26" bestFit="1" customWidth="1"/>
    <col min="7" max="7" width="11.6640625" style="24" bestFit="1" customWidth="1"/>
    <col min="8" max="8" width="11.88671875" style="24" bestFit="1" customWidth="1"/>
    <col min="9" max="9" width="12.109375" style="24" bestFit="1" customWidth="1"/>
    <col min="10" max="10" width="12.6640625" style="24" bestFit="1" customWidth="1"/>
    <col min="11" max="11" width="10.6640625" style="24" bestFit="1" customWidth="1"/>
    <col min="12" max="14" width="15.44140625" style="24" customWidth="1"/>
    <col min="15" max="15" width="11.5546875" style="13" bestFit="1" customWidth="1"/>
    <col min="16" max="16384" width="11.44140625" style="13"/>
  </cols>
  <sheetData>
    <row r="1" spans="1:14" ht="15.6" thickBot="1" x14ac:dyDescent="0.3"/>
    <row r="2" spans="1:14" ht="15.6" customHeight="1" thickBot="1" x14ac:dyDescent="0.3">
      <c r="E2" s="257" t="s">
        <v>36</v>
      </c>
      <c r="F2" s="258"/>
      <c r="G2" s="258"/>
      <c r="H2" s="258"/>
      <c r="I2" s="258"/>
      <c r="J2" s="258"/>
      <c r="K2" s="258"/>
      <c r="L2" s="258"/>
      <c r="M2" s="258"/>
      <c r="N2" s="259"/>
    </row>
    <row r="3" spans="1:14" ht="16.2" customHeight="1" thickBot="1" x14ac:dyDescent="0.3">
      <c r="E3" s="255" t="s">
        <v>13</v>
      </c>
      <c r="F3" s="256"/>
      <c r="G3" s="260" t="s">
        <v>53</v>
      </c>
      <c r="H3" s="261"/>
      <c r="I3" s="261"/>
      <c r="J3" s="262" t="s">
        <v>41</v>
      </c>
      <c r="K3" s="263"/>
      <c r="L3" s="264"/>
      <c r="M3" s="265" t="s">
        <v>4</v>
      </c>
      <c r="N3" s="266"/>
    </row>
    <row r="4" spans="1:14" s="26" customFormat="1" ht="15.6" thickBot="1" x14ac:dyDescent="0.35">
      <c r="A4" s="27" t="s">
        <v>35</v>
      </c>
      <c r="B4" s="27" t="s">
        <v>3</v>
      </c>
      <c r="C4" s="28" t="s">
        <v>2</v>
      </c>
      <c r="D4" s="29" t="s">
        <v>38</v>
      </c>
      <c r="E4" s="60" t="s">
        <v>42</v>
      </c>
      <c r="F4" s="61" t="s">
        <v>54</v>
      </c>
      <c r="G4" s="60" t="s">
        <v>6</v>
      </c>
      <c r="H4" s="53" t="s">
        <v>18</v>
      </c>
      <c r="I4" s="91" t="s">
        <v>11</v>
      </c>
      <c r="J4" s="92" t="s">
        <v>42</v>
      </c>
      <c r="K4" s="91" t="s">
        <v>11</v>
      </c>
      <c r="L4" s="97" t="s">
        <v>43</v>
      </c>
      <c r="M4" s="92" t="s">
        <v>6</v>
      </c>
      <c r="N4" s="97" t="s">
        <v>11</v>
      </c>
    </row>
    <row r="5" spans="1:14" ht="15" customHeight="1" x14ac:dyDescent="0.25">
      <c r="A5" s="62">
        <v>1158</v>
      </c>
      <c r="B5" s="63" t="s">
        <v>128</v>
      </c>
      <c r="C5" s="64" t="s">
        <v>110</v>
      </c>
      <c r="D5" s="76"/>
      <c r="E5" s="81"/>
      <c r="F5" s="99">
        <v>43556</v>
      </c>
      <c r="G5" s="88"/>
      <c r="H5" s="65"/>
      <c r="I5" s="93">
        <v>43557</v>
      </c>
      <c r="J5" s="98"/>
      <c r="K5" s="93"/>
      <c r="L5" s="99"/>
      <c r="M5" s="98"/>
      <c r="N5" s="99">
        <v>43559</v>
      </c>
    </row>
    <row r="6" spans="1:14" ht="15" customHeight="1" x14ac:dyDescent="0.25">
      <c r="A6" s="66"/>
      <c r="B6" s="67"/>
      <c r="C6" s="68"/>
      <c r="D6" s="77"/>
      <c r="E6" s="82"/>
      <c r="F6" s="101">
        <v>43556</v>
      </c>
      <c r="G6" s="89"/>
      <c r="H6" s="69"/>
      <c r="I6" s="94"/>
      <c r="J6" s="100"/>
      <c r="K6" s="94"/>
      <c r="L6" s="101"/>
      <c r="M6" s="100"/>
      <c r="N6" s="101"/>
    </row>
    <row r="7" spans="1:14" ht="15" customHeight="1" x14ac:dyDescent="0.25">
      <c r="A7" s="66"/>
      <c r="B7" s="67"/>
      <c r="C7" s="68"/>
      <c r="D7" s="77"/>
      <c r="E7" s="82"/>
      <c r="F7" s="83"/>
      <c r="G7" s="89"/>
      <c r="H7" s="69"/>
      <c r="I7" s="94"/>
      <c r="J7" s="100"/>
      <c r="K7" s="94"/>
      <c r="L7" s="101"/>
      <c r="M7" s="100"/>
      <c r="N7" s="101"/>
    </row>
    <row r="8" spans="1:14" ht="15" customHeight="1" x14ac:dyDescent="0.25">
      <c r="A8" s="66"/>
      <c r="B8" s="67"/>
      <c r="C8" s="68"/>
      <c r="D8" s="77"/>
      <c r="E8" s="82"/>
      <c r="F8" s="83"/>
      <c r="G8" s="89"/>
      <c r="H8" s="69"/>
      <c r="I8" s="94"/>
      <c r="J8" s="100"/>
      <c r="K8" s="94"/>
      <c r="L8" s="101"/>
      <c r="M8" s="100"/>
      <c r="N8" s="101"/>
    </row>
    <row r="9" spans="1:14" ht="15" customHeight="1" x14ac:dyDescent="0.25">
      <c r="A9" s="66"/>
      <c r="B9" s="67"/>
      <c r="C9" s="68"/>
      <c r="D9" s="77"/>
      <c r="E9" s="82"/>
      <c r="F9" s="83"/>
      <c r="G9" s="89"/>
      <c r="H9" s="69"/>
      <c r="I9" s="94"/>
      <c r="J9" s="100"/>
      <c r="K9" s="94"/>
      <c r="L9" s="101"/>
      <c r="M9" s="100"/>
      <c r="N9" s="101"/>
    </row>
    <row r="10" spans="1:14" ht="15" customHeight="1" x14ac:dyDescent="0.25">
      <c r="A10" s="66"/>
      <c r="B10" s="67"/>
      <c r="C10" s="68"/>
      <c r="D10" s="77"/>
      <c r="E10" s="82"/>
      <c r="F10" s="83"/>
      <c r="G10" s="89"/>
      <c r="H10" s="69"/>
      <c r="I10" s="94"/>
      <c r="J10" s="100"/>
      <c r="K10" s="94"/>
      <c r="L10" s="101"/>
      <c r="M10" s="100"/>
      <c r="N10" s="101"/>
    </row>
    <row r="11" spans="1:14" ht="15" customHeight="1" x14ac:dyDescent="0.25">
      <c r="A11" s="66"/>
      <c r="B11" s="67"/>
      <c r="C11" s="68"/>
      <c r="D11" s="77"/>
      <c r="E11" s="82"/>
      <c r="F11" s="83"/>
      <c r="G11" s="89"/>
      <c r="H11" s="69"/>
      <c r="I11" s="94"/>
      <c r="J11" s="100"/>
      <c r="K11" s="94"/>
      <c r="L11" s="101"/>
      <c r="M11" s="100"/>
      <c r="N11" s="101"/>
    </row>
    <row r="12" spans="1:14" ht="15" customHeight="1" x14ac:dyDescent="0.25">
      <c r="A12" s="66"/>
      <c r="B12" s="67"/>
      <c r="C12" s="68"/>
      <c r="D12" s="77"/>
      <c r="E12" s="82"/>
      <c r="F12" s="83"/>
      <c r="G12" s="89"/>
      <c r="H12" s="69"/>
      <c r="I12" s="94"/>
      <c r="J12" s="100"/>
      <c r="K12" s="94"/>
      <c r="L12" s="101"/>
      <c r="M12" s="100"/>
      <c r="N12" s="101"/>
    </row>
    <row r="13" spans="1:14" ht="15" customHeight="1" x14ac:dyDescent="0.25">
      <c r="A13" s="66"/>
      <c r="B13" s="67"/>
      <c r="C13" s="68"/>
      <c r="D13" s="77"/>
      <c r="E13" s="82"/>
      <c r="F13" s="83"/>
      <c r="G13" s="89"/>
      <c r="H13" s="69"/>
      <c r="I13" s="94"/>
      <c r="J13" s="100"/>
      <c r="K13" s="94"/>
      <c r="L13" s="101"/>
      <c r="M13" s="100"/>
      <c r="N13" s="101"/>
    </row>
    <row r="14" spans="1:14" ht="15" customHeight="1" x14ac:dyDescent="0.25">
      <c r="A14" s="66"/>
      <c r="B14" s="67"/>
      <c r="C14" s="68"/>
      <c r="D14" s="77"/>
      <c r="E14" s="82"/>
      <c r="F14" s="83"/>
      <c r="G14" s="89"/>
      <c r="H14" s="69"/>
      <c r="I14" s="94"/>
      <c r="J14" s="100"/>
      <c r="K14" s="94"/>
      <c r="L14" s="101"/>
      <c r="M14" s="100"/>
      <c r="N14" s="101"/>
    </row>
    <row r="15" spans="1:14" ht="15" customHeight="1" x14ac:dyDescent="0.25">
      <c r="A15" s="66"/>
      <c r="B15" s="67"/>
      <c r="C15" s="68"/>
      <c r="D15" s="77"/>
      <c r="E15" s="82"/>
      <c r="F15" s="83"/>
      <c r="G15" s="89"/>
      <c r="H15" s="69"/>
      <c r="I15" s="94"/>
      <c r="J15" s="100"/>
      <c r="K15" s="94"/>
      <c r="L15" s="101"/>
      <c r="M15" s="100"/>
      <c r="N15" s="101"/>
    </row>
    <row r="16" spans="1:14" ht="15" customHeight="1" x14ac:dyDescent="0.25">
      <c r="A16" s="66"/>
      <c r="B16" s="67"/>
      <c r="C16" s="68"/>
      <c r="D16" s="77"/>
      <c r="E16" s="82"/>
      <c r="F16" s="83"/>
      <c r="G16" s="89"/>
      <c r="H16" s="69"/>
      <c r="I16" s="94"/>
      <c r="J16" s="100"/>
      <c r="K16" s="94"/>
      <c r="L16" s="101"/>
      <c r="M16" s="100"/>
      <c r="N16" s="101"/>
    </row>
    <row r="17" spans="1:14" ht="15" customHeight="1" x14ac:dyDescent="0.25">
      <c r="A17" s="66"/>
      <c r="B17" s="67"/>
      <c r="C17" s="68"/>
      <c r="D17" s="77"/>
      <c r="E17" s="82"/>
      <c r="F17" s="83"/>
      <c r="G17" s="89"/>
      <c r="H17" s="69"/>
      <c r="I17" s="94"/>
      <c r="J17" s="100"/>
      <c r="K17" s="94"/>
      <c r="L17" s="101"/>
      <c r="M17" s="100"/>
      <c r="N17" s="101"/>
    </row>
    <row r="18" spans="1:14" ht="15" customHeight="1" x14ac:dyDescent="0.25">
      <c r="A18" s="66"/>
      <c r="B18" s="67"/>
      <c r="C18" s="68"/>
      <c r="D18" s="77"/>
      <c r="E18" s="82"/>
      <c r="F18" s="83"/>
      <c r="G18" s="89"/>
      <c r="H18" s="69"/>
      <c r="I18" s="94"/>
      <c r="J18" s="100"/>
      <c r="K18" s="94"/>
      <c r="L18" s="101"/>
      <c r="M18" s="100"/>
      <c r="N18" s="101"/>
    </row>
    <row r="19" spans="1:14" ht="15" customHeight="1" x14ac:dyDescent="0.25">
      <c r="A19" s="66"/>
      <c r="B19" s="67"/>
      <c r="C19" s="68"/>
      <c r="D19" s="77"/>
      <c r="E19" s="82"/>
      <c r="F19" s="83"/>
      <c r="G19" s="89"/>
      <c r="H19" s="69"/>
      <c r="I19" s="94"/>
      <c r="J19" s="100"/>
      <c r="K19" s="94"/>
      <c r="L19" s="101"/>
      <c r="M19" s="100"/>
      <c r="N19" s="101"/>
    </row>
    <row r="20" spans="1:14" ht="15" customHeight="1" x14ac:dyDescent="0.25">
      <c r="A20" s="66"/>
      <c r="B20" s="67"/>
      <c r="C20" s="68"/>
      <c r="D20" s="77"/>
      <c r="E20" s="82"/>
      <c r="F20" s="83"/>
      <c r="G20" s="89"/>
      <c r="H20" s="69"/>
      <c r="I20" s="94"/>
      <c r="J20" s="100"/>
      <c r="K20" s="94"/>
      <c r="L20" s="101"/>
      <c r="M20" s="100"/>
      <c r="N20" s="101"/>
    </row>
    <row r="21" spans="1:14" ht="15" customHeight="1" x14ac:dyDescent="0.25">
      <c r="A21" s="66"/>
      <c r="B21" s="67"/>
      <c r="C21" s="68"/>
      <c r="D21" s="77"/>
      <c r="E21" s="82"/>
      <c r="F21" s="83"/>
      <c r="G21" s="89"/>
      <c r="H21" s="69"/>
      <c r="I21" s="94"/>
      <c r="J21" s="100"/>
      <c r="K21" s="94"/>
      <c r="L21" s="101"/>
      <c r="M21" s="100"/>
      <c r="N21" s="101"/>
    </row>
    <row r="22" spans="1:14" ht="15" customHeight="1" x14ac:dyDescent="0.25">
      <c r="A22" s="66"/>
      <c r="B22" s="67"/>
      <c r="C22" s="68"/>
      <c r="D22" s="77"/>
      <c r="E22" s="82"/>
      <c r="F22" s="83"/>
      <c r="G22" s="89"/>
      <c r="H22" s="69"/>
      <c r="I22" s="94"/>
      <c r="J22" s="100"/>
      <c r="K22" s="94"/>
      <c r="L22" s="101"/>
      <c r="M22" s="100"/>
      <c r="N22" s="101"/>
    </row>
    <row r="23" spans="1:14" ht="15" customHeight="1" x14ac:dyDescent="0.25">
      <c r="A23" s="66"/>
      <c r="B23" s="67"/>
      <c r="C23" s="68"/>
      <c r="D23" s="77"/>
      <c r="E23" s="82"/>
      <c r="F23" s="83"/>
      <c r="G23" s="89"/>
      <c r="H23" s="69"/>
      <c r="I23" s="94"/>
      <c r="J23" s="100"/>
      <c r="K23" s="94"/>
      <c r="L23" s="101"/>
      <c r="M23" s="100"/>
      <c r="N23" s="101"/>
    </row>
    <row r="24" spans="1:14" ht="15" customHeight="1" x14ac:dyDescent="0.25">
      <c r="A24" s="66"/>
      <c r="B24" s="67"/>
      <c r="C24" s="68"/>
      <c r="D24" s="77"/>
      <c r="E24" s="82"/>
      <c r="F24" s="83"/>
      <c r="G24" s="89"/>
      <c r="H24" s="69"/>
      <c r="I24" s="94"/>
      <c r="J24" s="100"/>
      <c r="K24" s="94"/>
      <c r="L24" s="101"/>
      <c r="M24" s="100"/>
      <c r="N24" s="101"/>
    </row>
    <row r="25" spans="1:14" ht="15" customHeight="1" x14ac:dyDescent="0.25">
      <c r="A25" s="66"/>
      <c r="B25" s="67"/>
      <c r="C25" s="68"/>
      <c r="D25" s="77"/>
      <c r="E25" s="82"/>
      <c r="F25" s="83"/>
      <c r="G25" s="89"/>
      <c r="H25" s="69"/>
      <c r="I25" s="94"/>
      <c r="J25" s="100"/>
      <c r="K25" s="94"/>
      <c r="L25" s="101"/>
      <c r="M25" s="100"/>
      <c r="N25" s="101"/>
    </row>
    <row r="26" spans="1:14" ht="15" customHeight="1" x14ac:dyDescent="0.25">
      <c r="A26" s="66"/>
      <c r="B26" s="67"/>
      <c r="C26" s="68"/>
      <c r="D26" s="77"/>
      <c r="E26" s="82"/>
      <c r="F26" s="83"/>
      <c r="G26" s="89"/>
      <c r="H26" s="69"/>
      <c r="I26" s="94"/>
      <c r="J26" s="100"/>
      <c r="K26" s="94"/>
      <c r="L26" s="101"/>
      <c r="M26" s="100"/>
      <c r="N26" s="101"/>
    </row>
    <row r="27" spans="1:14" ht="15" customHeight="1" x14ac:dyDescent="0.25">
      <c r="A27" s="66"/>
      <c r="B27" s="67"/>
      <c r="C27" s="68"/>
      <c r="D27" s="77"/>
      <c r="E27" s="82"/>
      <c r="F27" s="83"/>
      <c r="G27" s="89"/>
      <c r="H27" s="69"/>
      <c r="I27" s="94"/>
      <c r="J27" s="100"/>
      <c r="K27" s="94"/>
      <c r="L27" s="101"/>
      <c r="M27" s="100"/>
      <c r="N27" s="101"/>
    </row>
    <row r="28" spans="1:14" ht="15" customHeight="1" x14ac:dyDescent="0.25">
      <c r="A28" s="66"/>
      <c r="B28" s="67"/>
      <c r="C28" s="68"/>
      <c r="D28" s="77"/>
      <c r="E28" s="82"/>
      <c r="F28" s="83"/>
      <c r="G28" s="89"/>
      <c r="H28" s="69"/>
      <c r="I28" s="94"/>
      <c r="J28" s="100"/>
      <c r="K28" s="94"/>
      <c r="L28" s="101"/>
      <c r="M28" s="100"/>
      <c r="N28" s="101"/>
    </row>
    <row r="29" spans="1:14" ht="15" customHeight="1" x14ac:dyDescent="0.25">
      <c r="A29" s="66"/>
      <c r="B29" s="67"/>
      <c r="C29" s="68"/>
      <c r="D29" s="77"/>
      <c r="E29" s="82"/>
      <c r="F29" s="83"/>
      <c r="G29" s="89"/>
      <c r="H29" s="69"/>
      <c r="I29" s="94"/>
      <c r="J29" s="100"/>
      <c r="K29" s="94"/>
      <c r="L29" s="101"/>
      <c r="M29" s="100"/>
      <c r="N29" s="101"/>
    </row>
    <row r="30" spans="1:14" ht="15" customHeight="1" x14ac:dyDescent="0.25">
      <c r="A30" s="66"/>
      <c r="B30" s="67"/>
      <c r="C30" s="68"/>
      <c r="D30" s="77"/>
      <c r="E30" s="82"/>
      <c r="F30" s="83"/>
      <c r="G30" s="89"/>
      <c r="H30" s="69"/>
      <c r="I30" s="94"/>
      <c r="J30" s="100"/>
      <c r="K30" s="94"/>
      <c r="L30" s="101"/>
      <c r="M30" s="100"/>
      <c r="N30" s="101"/>
    </row>
    <row r="31" spans="1:14" ht="15" customHeight="1" x14ac:dyDescent="0.25">
      <c r="A31" s="66"/>
      <c r="B31" s="67"/>
      <c r="C31" s="68"/>
      <c r="D31" s="77"/>
      <c r="E31" s="82"/>
      <c r="F31" s="83"/>
      <c r="G31" s="89"/>
      <c r="H31" s="69"/>
      <c r="I31" s="94"/>
      <c r="J31" s="100"/>
      <c r="K31" s="94"/>
      <c r="L31" s="101"/>
      <c r="M31" s="100"/>
      <c r="N31" s="101"/>
    </row>
    <row r="32" spans="1:14" ht="15" customHeight="1" x14ac:dyDescent="0.25">
      <c r="A32" s="66"/>
      <c r="B32" s="67"/>
      <c r="C32" s="68"/>
      <c r="D32" s="77"/>
      <c r="E32" s="82"/>
      <c r="F32" s="83"/>
      <c r="G32" s="89"/>
      <c r="H32" s="69"/>
      <c r="I32" s="94"/>
      <c r="J32" s="100"/>
      <c r="K32" s="94"/>
      <c r="L32" s="101"/>
      <c r="M32" s="100"/>
      <c r="N32" s="101"/>
    </row>
    <row r="33" spans="1:14" ht="15" customHeight="1" x14ac:dyDescent="0.25">
      <c r="A33" s="66"/>
      <c r="B33" s="67"/>
      <c r="C33" s="68"/>
      <c r="D33" s="77"/>
      <c r="E33" s="82"/>
      <c r="F33" s="83"/>
      <c r="G33" s="89"/>
      <c r="H33" s="69"/>
      <c r="I33" s="94"/>
      <c r="J33" s="100"/>
      <c r="K33" s="94"/>
      <c r="L33" s="101"/>
      <c r="M33" s="100"/>
      <c r="N33" s="101"/>
    </row>
    <row r="34" spans="1:14" ht="15" customHeight="1" x14ac:dyDescent="0.25">
      <c r="A34" s="66"/>
      <c r="B34" s="67"/>
      <c r="C34" s="68"/>
      <c r="D34" s="77"/>
      <c r="E34" s="82"/>
      <c r="F34" s="83"/>
      <c r="G34" s="89"/>
      <c r="H34" s="69"/>
      <c r="I34" s="94"/>
      <c r="J34" s="100"/>
      <c r="K34" s="94"/>
      <c r="L34" s="101"/>
      <c r="M34" s="100"/>
      <c r="N34" s="101"/>
    </row>
    <row r="35" spans="1:14" ht="15" customHeight="1" x14ac:dyDescent="0.25">
      <c r="A35" s="66"/>
      <c r="B35" s="67"/>
      <c r="C35" s="68"/>
      <c r="D35" s="77"/>
      <c r="E35" s="82"/>
      <c r="F35" s="83"/>
      <c r="G35" s="89"/>
      <c r="H35" s="69"/>
      <c r="I35" s="94"/>
      <c r="J35" s="100"/>
      <c r="K35" s="94"/>
      <c r="L35" s="101"/>
      <c r="M35" s="100"/>
      <c r="N35" s="101"/>
    </row>
    <row r="36" spans="1:14" ht="15" customHeight="1" x14ac:dyDescent="0.25">
      <c r="A36" s="66"/>
      <c r="B36" s="67"/>
      <c r="C36" s="68"/>
      <c r="D36" s="77"/>
      <c r="E36" s="82"/>
      <c r="F36" s="83"/>
      <c r="G36" s="89"/>
      <c r="H36" s="69"/>
      <c r="I36" s="94"/>
      <c r="J36" s="100"/>
      <c r="K36" s="94"/>
      <c r="L36" s="101"/>
      <c r="M36" s="100"/>
      <c r="N36" s="101"/>
    </row>
    <row r="37" spans="1:14" ht="15" customHeight="1" x14ac:dyDescent="0.25">
      <c r="A37" s="66"/>
      <c r="B37" s="67"/>
      <c r="C37" s="68"/>
      <c r="D37" s="77"/>
      <c r="E37" s="82"/>
      <c r="F37" s="83"/>
      <c r="G37" s="89"/>
      <c r="H37" s="69"/>
      <c r="I37" s="94"/>
      <c r="J37" s="100"/>
      <c r="K37" s="94"/>
      <c r="L37" s="101"/>
      <c r="M37" s="100"/>
      <c r="N37" s="101"/>
    </row>
    <row r="38" spans="1:14" ht="15" customHeight="1" x14ac:dyDescent="0.25">
      <c r="A38" s="66"/>
      <c r="B38" s="67"/>
      <c r="C38" s="68"/>
      <c r="D38" s="77"/>
      <c r="E38" s="82"/>
      <c r="F38" s="83"/>
      <c r="G38" s="89"/>
      <c r="H38" s="69"/>
      <c r="I38" s="94"/>
      <c r="J38" s="100"/>
      <c r="K38" s="94"/>
      <c r="L38" s="101"/>
      <c r="M38" s="100"/>
      <c r="N38" s="101"/>
    </row>
    <row r="39" spans="1:14" ht="15" customHeight="1" x14ac:dyDescent="0.25">
      <c r="A39" s="66"/>
      <c r="B39" s="67"/>
      <c r="C39" s="68"/>
      <c r="D39" s="77"/>
      <c r="E39" s="82"/>
      <c r="F39" s="83"/>
      <c r="G39" s="89"/>
      <c r="H39" s="69"/>
      <c r="I39" s="94"/>
      <c r="J39" s="100"/>
      <c r="K39" s="94"/>
      <c r="L39" s="101"/>
      <c r="M39" s="100"/>
      <c r="N39" s="101"/>
    </row>
    <row r="40" spans="1:14" ht="15" customHeight="1" x14ac:dyDescent="0.25">
      <c r="A40" s="66"/>
      <c r="B40" s="67"/>
      <c r="C40" s="68"/>
      <c r="D40" s="77"/>
      <c r="E40" s="82"/>
      <c r="F40" s="83"/>
      <c r="G40" s="89"/>
      <c r="H40" s="69"/>
      <c r="I40" s="94"/>
      <c r="J40" s="100"/>
      <c r="K40" s="94"/>
      <c r="L40" s="101"/>
      <c r="M40" s="100"/>
      <c r="N40" s="101"/>
    </row>
    <row r="41" spans="1:14" ht="15" customHeight="1" x14ac:dyDescent="0.25">
      <c r="A41" s="66"/>
      <c r="B41" s="67"/>
      <c r="C41" s="68"/>
      <c r="D41" s="77"/>
      <c r="E41" s="82"/>
      <c r="F41" s="83"/>
      <c r="G41" s="89"/>
      <c r="H41" s="69"/>
      <c r="I41" s="94"/>
      <c r="J41" s="100"/>
      <c r="K41" s="94"/>
      <c r="L41" s="101"/>
      <c r="M41" s="100"/>
      <c r="N41" s="101"/>
    </row>
    <row r="42" spans="1:14" ht="15" customHeight="1" x14ac:dyDescent="0.25">
      <c r="A42" s="66"/>
      <c r="B42" s="67"/>
      <c r="C42" s="68"/>
      <c r="D42" s="77"/>
      <c r="E42" s="82"/>
      <c r="F42" s="83"/>
      <c r="G42" s="89"/>
      <c r="H42" s="69"/>
      <c r="I42" s="94"/>
      <c r="J42" s="100"/>
      <c r="K42" s="94"/>
      <c r="L42" s="101"/>
      <c r="M42" s="100"/>
      <c r="N42" s="101"/>
    </row>
    <row r="43" spans="1:14" ht="15" customHeight="1" x14ac:dyDescent="0.25">
      <c r="A43" s="66"/>
      <c r="B43" s="67"/>
      <c r="C43" s="68"/>
      <c r="D43" s="77"/>
      <c r="E43" s="82"/>
      <c r="F43" s="83"/>
      <c r="G43" s="89"/>
      <c r="H43" s="69"/>
      <c r="I43" s="94"/>
      <c r="J43" s="100"/>
      <c r="K43" s="94"/>
      <c r="L43" s="101"/>
      <c r="M43" s="100"/>
      <c r="N43" s="101"/>
    </row>
    <row r="44" spans="1:14" ht="15" customHeight="1" x14ac:dyDescent="0.25">
      <c r="A44" s="66"/>
      <c r="B44" s="67"/>
      <c r="C44" s="68"/>
      <c r="D44" s="77"/>
      <c r="E44" s="82"/>
      <c r="F44" s="83"/>
      <c r="G44" s="89"/>
      <c r="H44" s="69"/>
      <c r="I44" s="94"/>
      <c r="J44" s="100"/>
      <c r="K44" s="94"/>
      <c r="L44" s="101"/>
      <c r="M44" s="100"/>
      <c r="N44" s="101"/>
    </row>
    <row r="45" spans="1:14" ht="15" customHeight="1" x14ac:dyDescent="0.25">
      <c r="A45" s="66"/>
      <c r="B45" s="67"/>
      <c r="C45" s="68"/>
      <c r="D45" s="77"/>
      <c r="E45" s="82"/>
      <c r="F45" s="83"/>
      <c r="G45" s="89"/>
      <c r="H45" s="69"/>
      <c r="I45" s="94"/>
      <c r="J45" s="100"/>
      <c r="K45" s="94"/>
      <c r="L45" s="101"/>
      <c r="M45" s="100"/>
      <c r="N45" s="101"/>
    </row>
    <row r="46" spans="1:14" ht="15" customHeight="1" x14ac:dyDescent="0.25">
      <c r="A46" s="66"/>
      <c r="B46" s="67"/>
      <c r="C46" s="68"/>
      <c r="D46" s="77"/>
      <c r="E46" s="82"/>
      <c r="F46" s="83"/>
      <c r="G46" s="89"/>
      <c r="H46" s="69"/>
      <c r="I46" s="94"/>
      <c r="J46" s="100"/>
      <c r="K46" s="94"/>
      <c r="L46" s="101"/>
      <c r="M46" s="100"/>
      <c r="N46" s="101"/>
    </row>
    <row r="47" spans="1:14" ht="15" customHeight="1" x14ac:dyDescent="0.25">
      <c r="A47" s="66"/>
      <c r="B47" s="67"/>
      <c r="C47" s="68"/>
      <c r="D47" s="77"/>
      <c r="E47" s="82"/>
      <c r="F47" s="83"/>
      <c r="G47" s="89"/>
      <c r="H47" s="69"/>
      <c r="I47" s="94"/>
      <c r="J47" s="100"/>
      <c r="K47" s="94"/>
      <c r="L47" s="101"/>
      <c r="M47" s="100"/>
      <c r="N47" s="101"/>
    </row>
    <row r="48" spans="1:14" ht="15" customHeight="1" x14ac:dyDescent="0.25">
      <c r="A48" s="66"/>
      <c r="B48" s="67"/>
      <c r="C48" s="68"/>
      <c r="D48" s="77"/>
      <c r="E48" s="82"/>
      <c r="F48" s="83"/>
      <c r="G48" s="89"/>
      <c r="H48" s="69"/>
      <c r="I48" s="94"/>
      <c r="J48" s="100"/>
      <c r="K48" s="94"/>
      <c r="L48" s="101"/>
      <c r="M48" s="100"/>
      <c r="N48" s="101"/>
    </row>
    <row r="49" spans="1:14" ht="15" customHeight="1" x14ac:dyDescent="0.25">
      <c r="A49" s="66"/>
      <c r="B49" s="67"/>
      <c r="C49" s="68"/>
      <c r="D49" s="77"/>
      <c r="E49" s="82"/>
      <c r="F49" s="83"/>
      <c r="G49" s="89"/>
      <c r="H49" s="69"/>
      <c r="I49" s="94"/>
      <c r="J49" s="100"/>
      <c r="K49" s="94"/>
      <c r="L49" s="101"/>
      <c r="M49" s="100"/>
      <c r="N49" s="101"/>
    </row>
    <row r="50" spans="1:14" ht="15" customHeight="1" x14ac:dyDescent="0.25">
      <c r="A50" s="66"/>
      <c r="B50" s="67"/>
      <c r="C50" s="68"/>
      <c r="D50" s="77"/>
      <c r="E50" s="82"/>
      <c r="F50" s="83"/>
      <c r="G50" s="89"/>
      <c r="H50" s="69"/>
      <c r="I50" s="94"/>
      <c r="J50" s="100"/>
      <c r="K50" s="94"/>
      <c r="L50" s="101"/>
      <c r="M50" s="100"/>
      <c r="N50" s="101"/>
    </row>
    <row r="51" spans="1:14" ht="15" customHeight="1" x14ac:dyDescent="0.25">
      <c r="A51" s="66"/>
      <c r="B51" s="67"/>
      <c r="C51" s="68"/>
      <c r="D51" s="77"/>
      <c r="E51" s="82"/>
      <c r="F51" s="83"/>
      <c r="G51" s="89"/>
      <c r="H51" s="69"/>
      <c r="I51" s="94"/>
      <c r="J51" s="100"/>
      <c r="K51" s="94"/>
      <c r="L51" s="101"/>
      <c r="M51" s="100"/>
      <c r="N51" s="101"/>
    </row>
    <row r="52" spans="1:14" ht="15" customHeight="1" x14ac:dyDescent="0.25">
      <c r="A52" s="66"/>
      <c r="B52" s="67"/>
      <c r="C52" s="68"/>
      <c r="D52" s="77"/>
      <c r="E52" s="82"/>
      <c r="F52" s="83"/>
      <c r="G52" s="89"/>
      <c r="H52" s="69"/>
      <c r="I52" s="94"/>
      <c r="J52" s="100"/>
      <c r="K52" s="94"/>
      <c r="L52" s="101"/>
      <c r="M52" s="100"/>
      <c r="N52" s="101"/>
    </row>
    <row r="53" spans="1:14" ht="15" customHeight="1" x14ac:dyDescent="0.25">
      <c r="A53" s="66"/>
      <c r="B53" s="67"/>
      <c r="C53" s="68"/>
      <c r="D53" s="77"/>
      <c r="E53" s="82"/>
      <c r="F53" s="83"/>
      <c r="G53" s="89"/>
      <c r="H53" s="69"/>
      <c r="I53" s="94"/>
      <c r="J53" s="100"/>
      <c r="K53" s="94"/>
      <c r="L53" s="101"/>
      <c r="M53" s="100"/>
      <c r="N53" s="101"/>
    </row>
    <row r="54" spans="1:14" ht="15" customHeight="1" x14ac:dyDescent="0.25">
      <c r="A54" s="66"/>
      <c r="B54" s="67"/>
      <c r="C54" s="68"/>
      <c r="D54" s="77"/>
      <c r="E54" s="82"/>
      <c r="F54" s="83"/>
      <c r="G54" s="89"/>
      <c r="H54" s="69"/>
      <c r="I54" s="94"/>
      <c r="J54" s="100"/>
      <c r="K54" s="94"/>
      <c r="L54" s="101"/>
      <c r="M54" s="100"/>
      <c r="N54" s="101"/>
    </row>
    <row r="55" spans="1:14" ht="15" customHeight="1" x14ac:dyDescent="0.25">
      <c r="A55" s="66"/>
      <c r="B55" s="67"/>
      <c r="C55" s="68"/>
      <c r="D55" s="77"/>
      <c r="E55" s="82"/>
      <c r="F55" s="83"/>
      <c r="G55" s="89"/>
      <c r="H55" s="69"/>
      <c r="I55" s="94"/>
      <c r="J55" s="100"/>
      <c r="K55" s="94"/>
      <c r="L55" s="101"/>
      <c r="M55" s="100"/>
      <c r="N55" s="101"/>
    </row>
    <row r="56" spans="1:14" ht="15" customHeight="1" x14ac:dyDescent="0.25">
      <c r="A56" s="66"/>
      <c r="B56" s="67"/>
      <c r="C56" s="68"/>
      <c r="D56" s="77"/>
      <c r="E56" s="82"/>
      <c r="F56" s="83"/>
      <c r="G56" s="89"/>
      <c r="H56" s="69"/>
      <c r="I56" s="94"/>
      <c r="J56" s="100"/>
      <c r="K56" s="94"/>
      <c r="L56" s="101"/>
      <c r="M56" s="100"/>
      <c r="N56" s="101"/>
    </row>
    <row r="57" spans="1:14" ht="15" customHeight="1" x14ac:dyDescent="0.25">
      <c r="A57" s="66"/>
      <c r="B57" s="67"/>
      <c r="C57" s="68"/>
      <c r="D57" s="77"/>
      <c r="E57" s="82"/>
      <c r="F57" s="83"/>
      <c r="G57" s="89"/>
      <c r="H57" s="69"/>
      <c r="I57" s="94"/>
      <c r="J57" s="100"/>
      <c r="K57" s="94"/>
      <c r="L57" s="101"/>
      <c r="M57" s="100"/>
      <c r="N57" s="101"/>
    </row>
    <row r="58" spans="1:14" ht="15" customHeight="1" x14ac:dyDescent="0.25">
      <c r="A58" s="66"/>
      <c r="B58" s="67"/>
      <c r="C58" s="68"/>
      <c r="D58" s="77"/>
      <c r="E58" s="82"/>
      <c r="F58" s="83"/>
      <c r="G58" s="89"/>
      <c r="H58" s="69"/>
      <c r="I58" s="94"/>
      <c r="J58" s="100"/>
      <c r="K58" s="94"/>
      <c r="L58" s="101"/>
      <c r="M58" s="100"/>
      <c r="N58" s="101"/>
    </row>
    <row r="59" spans="1:14" ht="15" customHeight="1" x14ac:dyDescent="0.25">
      <c r="A59" s="66"/>
      <c r="B59" s="67"/>
      <c r="C59" s="68"/>
      <c r="D59" s="77"/>
      <c r="E59" s="82"/>
      <c r="F59" s="83"/>
      <c r="G59" s="89"/>
      <c r="H59" s="69"/>
      <c r="I59" s="94"/>
      <c r="J59" s="100"/>
      <c r="K59" s="94"/>
      <c r="L59" s="101"/>
      <c r="M59" s="100"/>
      <c r="N59" s="101"/>
    </row>
    <row r="60" spans="1:14" ht="15" customHeight="1" x14ac:dyDescent="0.25">
      <c r="A60" s="66"/>
      <c r="B60" s="67"/>
      <c r="C60" s="68"/>
      <c r="D60" s="77"/>
      <c r="E60" s="82"/>
      <c r="F60" s="83"/>
      <c r="G60" s="89"/>
      <c r="H60" s="69"/>
      <c r="I60" s="94"/>
      <c r="J60" s="100"/>
      <c r="K60" s="94"/>
      <c r="L60" s="101"/>
      <c r="M60" s="100"/>
      <c r="N60" s="101"/>
    </row>
    <row r="61" spans="1:14" ht="15" customHeight="1" x14ac:dyDescent="0.25">
      <c r="A61" s="66"/>
      <c r="B61" s="67"/>
      <c r="C61" s="68"/>
      <c r="D61" s="77"/>
      <c r="E61" s="82"/>
      <c r="F61" s="83"/>
      <c r="G61" s="89"/>
      <c r="H61" s="69"/>
      <c r="I61" s="94"/>
      <c r="J61" s="100"/>
      <c r="K61" s="94"/>
      <c r="L61" s="101"/>
      <c r="M61" s="100"/>
      <c r="N61" s="101"/>
    </row>
    <row r="62" spans="1:14" ht="15" customHeight="1" x14ac:dyDescent="0.25">
      <c r="A62" s="66"/>
      <c r="B62" s="67"/>
      <c r="C62" s="68"/>
      <c r="D62" s="77"/>
      <c r="E62" s="82"/>
      <c r="F62" s="83"/>
      <c r="G62" s="89"/>
      <c r="H62" s="69"/>
      <c r="I62" s="94"/>
      <c r="J62" s="100"/>
      <c r="K62" s="94"/>
      <c r="L62" s="101"/>
      <c r="M62" s="100"/>
      <c r="N62" s="101"/>
    </row>
    <row r="63" spans="1:14" ht="15" customHeight="1" x14ac:dyDescent="0.25">
      <c r="A63" s="66"/>
      <c r="B63" s="67"/>
      <c r="C63" s="68"/>
      <c r="D63" s="77"/>
      <c r="E63" s="82"/>
      <c r="F63" s="83"/>
      <c r="G63" s="89"/>
      <c r="H63" s="69"/>
      <c r="I63" s="94"/>
      <c r="J63" s="100"/>
      <c r="K63" s="94"/>
      <c r="L63" s="101"/>
      <c r="M63" s="100"/>
      <c r="N63" s="101"/>
    </row>
    <row r="64" spans="1:14" ht="15" customHeight="1" x14ac:dyDescent="0.25">
      <c r="A64" s="66"/>
      <c r="B64" s="67"/>
      <c r="C64" s="68"/>
      <c r="D64" s="77"/>
      <c r="E64" s="82"/>
      <c r="F64" s="83"/>
      <c r="G64" s="89"/>
      <c r="H64" s="69"/>
      <c r="I64" s="94"/>
      <c r="J64" s="100"/>
      <c r="K64" s="94"/>
      <c r="L64" s="101"/>
      <c r="M64" s="100"/>
      <c r="N64" s="101"/>
    </row>
    <row r="65" spans="1:14" ht="15" customHeight="1" x14ac:dyDescent="0.25">
      <c r="A65" s="66"/>
      <c r="B65" s="67"/>
      <c r="C65" s="68"/>
      <c r="D65" s="77"/>
      <c r="E65" s="82"/>
      <c r="F65" s="83"/>
      <c r="G65" s="89"/>
      <c r="H65" s="69"/>
      <c r="I65" s="94"/>
      <c r="J65" s="100"/>
      <c r="K65" s="94"/>
      <c r="L65" s="101"/>
      <c r="M65" s="100"/>
      <c r="N65" s="101"/>
    </row>
    <row r="66" spans="1:14" ht="15" customHeight="1" x14ac:dyDescent="0.25">
      <c r="A66" s="66"/>
      <c r="B66" s="67"/>
      <c r="C66" s="68"/>
      <c r="D66" s="77"/>
      <c r="E66" s="82"/>
      <c r="F66" s="83"/>
      <c r="G66" s="89"/>
      <c r="H66" s="69"/>
      <c r="I66" s="94"/>
      <c r="J66" s="100"/>
      <c r="K66" s="94"/>
      <c r="L66" s="101"/>
      <c r="M66" s="100"/>
      <c r="N66" s="101"/>
    </row>
    <row r="67" spans="1:14" ht="15" customHeight="1" x14ac:dyDescent="0.25">
      <c r="A67" s="66"/>
      <c r="B67" s="67"/>
      <c r="C67" s="68"/>
      <c r="D67" s="77"/>
      <c r="E67" s="82"/>
      <c r="F67" s="83"/>
      <c r="G67" s="89"/>
      <c r="H67" s="69"/>
      <c r="I67" s="94"/>
      <c r="J67" s="100"/>
      <c r="K67" s="94"/>
      <c r="L67" s="101"/>
      <c r="M67" s="100"/>
      <c r="N67" s="101"/>
    </row>
    <row r="68" spans="1:14" ht="15" customHeight="1" x14ac:dyDescent="0.25">
      <c r="A68" s="66"/>
      <c r="B68" s="67"/>
      <c r="C68" s="68"/>
      <c r="D68" s="77"/>
      <c r="E68" s="82"/>
      <c r="F68" s="83"/>
      <c r="G68" s="89"/>
      <c r="H68" s="69"/>
      <c r="I68" s="94"/>
      <c r="J68" s="100"/>
      <c r="K68" s="94"/>
      <c r="L68" s="101"/>
      <c r="M68" s="100"/>
      <c r="N68" s="101"/>
    </row>
    <row r="69" spans="1:14" ht="15" customHeight="1" x14ac:dyDescent="0.25">
      <c r="A69" s="66"/>
      <c r="B69" s="67"/>
      <c r="C69" s="68"/>
      <c r="D69" s="77"/>
      <c r="E69" s="82"/>
      <c r="F69" s="83"/>
      <c r="G69" s="89"/>
      <c r="H69" s="69"/>
      <c r="I69" s="94"/>
      <c r="J69" s="100"/>
      <c r="K69" s="94"/>
      <c r="L69" s="101"/>
      <c r="M69" s="100"/>
      <c r="N69" s="101"/>
    </row>
    <row r="70" spans="1:14" ht="15" customHeight="1" x14ac:dyDescent="0.25">
      <c r="A70" s="66"/>
      <c r="B70" s="67"/>
      <c r="C70" s="68"/>
      <c r="D70" s="77"/>
      <c r="E70" s="82"/>
      <c r="F70" s="83"/>
      <c r="G70" s="89"/>
      <c r="H70" s="69"/>
      <c r="I70" s="94"/>
      <c r="J70" s="100"/>
      <c r="K70" s="94"/>
      <c r="L70" s="101"/>
      <c r="M70" s="100"/>
      <c r="N70" s="101"/>
    </row>
    <row r="71" spans="1:14" ht="15" customHeight="1" x14ac:dyDescent="0.25">
      <c r="A71" s="66"/>
      <c r="B71" s="67"/>
      <c r="C71" s="68"/>
      <c r="D71" s="77"/>
      <c r="E71" s="82"/>
      <c r="F71" s="83"/>
      <c r="G71" s="89"/>
      <c r="H71" s="69"/>
      <c r="I71" s="94"/>
      <c r="J71" s="100"/>
      <c r="K71" s="94"/>
      <c r="L71" s="101"/>
      <c r="M71" s="100"/>
      <c r="N71" s="101"/>
    </row>
    <row r="72" spans="1:14" ht="15" customHeight="1" x14ac:dyDescent="0.25">
      <c r="A72" s="66"/>
      <c r="B72" s="67"/>
      <c r="C72" s="68"/>
      <c r="D72" s="77"/>
      <c r="E72" s="82"/>
      <c r="F72" s="83"/>
      <c r="G72" s="89"/>
      <c r="H72" s="69"/>
      <c r="I72" s="94"/>
      <c r="J72" s="100"/>
      <c r="K72" s="94"/>
      <c r="L72" s="101"/>
      <c r="M72" s="100"/>
      <c r="N72" s="101"/>
    </row>
    <row r="73" spans="1:14" ht="15" customHeight="1" x14ac:dyDescent="0.25">
      <c r="A73" s="66"/>
      <c r="B73" s="67"/>
      <c r="C73" s="68"/>
      <c r="D73" s="77"/>
      <c r="E73" s="82"/>
      <c r="F73" s="83"/>
      <c r="G73" s="89"/>
      <c r="H73" s="69"/>
      <c r="I73" s="94"/>
      <c r="J73" s="100"/>
      <c r="K73" s="94"/>
      <c r="L73" s="101"/>
      <c r="M73" s="100"/>
      <c r="N73" s="101"/>
    </row>
    <row r="74" spans="1:14" ht="15" customHeight="1" x14ac:dyDescent="0.25">
      <c r="A74" s="66"/>
      <c r="B74" s="67"/>
      <c r="C74" s="68"/>
      <c r="D74" s="77"/>
      <c r="E74" s="82"/>
      <c r="F74" s="83"/>
      <c r="G74" s="89"/>
      <c r="H74" s="69"/>
      <c r="I74" s="94"/>
      <c r="J74" s="100"/>
      <c r="K74" s="94"/>
      <c r="L74" s="101"/>
      <c r="M74" s="100"/>
      <c r="N74" s="101"/>
    </row>
    <row r="75" spans="1:14" ht="15" customHeight="1" x14ac:dyDescent="0.25">
      <c r="A75" s="66"/>
      <c r="B75" s="67"/>
      <c r="C75" s="68"/>
      <c r="D75" s="77"/>
      <c r="E75" s="82"/>
      <c r="F75" s="83"/>
      <c r="G75" s="89"/>
      <c r="H75" s="69"/>
      <c r="I75" s="94"/>
      <c r="J75" s="100"/>
      <c r="K75" s="94"/>
      <c r="L75" s="101"/>
      <c r="M75" s="100"/>
      <c r="N75" s="101"/>
    </row>
    <row r="76" spans="1:14" ht="15" customHeight="1" x14ac:dyDescent="0.25">
      <c r="A76" s="66"/>
      <c r="B76" s="67"/>
      <c r="C76" s="68"/>
      <c r="D76" s="77"/>
      <c r="E76" s="82"/>
      <c r="F76" s="83"/>
      <c r="G76" s="89"/>
      <c r="H76" s="69"/>
      <c r="I76" s="94"/>
      <c r="J76" s="100"/>
      <c r="K76" s="94"/>
      <c r="L76" s="101"/>
      <c r="M76" s="100"/>
      <c r="N76" s="101"/>
    </row>
    <row r="77" spans="1:14" ht="15" customHeight="1" x14ac:dyDescent="0.25">
      <c r="A77" s="66"/>
      <c r="B77" s="67"/>
      <c r="C77" s="68"/>
      <c r="D77" s="77"/>
      <c r="E77" s="82"/>
      <c r="F77" s="83"/>
      <c r="G77" s="89"/>
      <c r="H77" s="69"/>
      <c r="I77" s="94"/>
      <c r="J77" s="100"/>
      <c r="K77" s="94"/>
      <c r="L77" s="101"/>
      <c r="M77" s="100"/>
      <c r="N77" s="101"/>
    </row>
    <row r="78" spans="1:14" ht="15" customHeight="1" x14ac:dyDescent="0.25">
      <c r="A78" s="66"/>
      <c r="B78" s="67"/>
      <c r="C78" s="68"/>
      <c r="D78" s="77"/>
      <c r="E78" s="82"/>
      <c r="F78" s="83"/>
      <c r="G78" s="89"/>
      <c r="H78" s="69"/>
      <c r="I78" s="94"/>
      <c r="J78" s="100"/>
      <c r="K78" s="94"/>
      <c r="L78" s="101"/>
      <c r="M78" s="100"/>
      <c r="N78" s="101"/>
    </row>
    <row r="79" spans="1:14" ht="15" customHeight="1" x14ac:dyDescent="0.25">
      <c r="A79" s="66"/>
      <c r="B79" s="67"/>
      <c r="C79" s="68"/>
      <c r="D79" s="77"/>
      <c r="E79" s="82"/>
      <c r="F79" s="83"/>
      <c r="G79" s="89"/>
      <c r="H79" s="69"/>
      <c r="I79" s="94"/>
      <c r="J79" s="100"/>
      <c r="K79" s="94"/>
      <c r="L79" s="101"/>
      <c r="M79" s="100"/>
      <c r="N79" s="101"/>
    </row>
    <row r="80" spans="1:14" ht="15" customHeight="1" x14ac:dyDescent="0.25">
      <c r="A80" s="66"/>
      <c r="B80" s="67"/>
      <c r="C80" s="68"/>
      <c r="D80" s="77"/>
      <c r="E80" s="82"/>
      <c r="F80" s="83"/>
      <c r="G80" s="89"/>
      <c r="H80" s="69"/>
      <c r="I80" s="94"/>
      <c r="J80" s="100"/>
      <c r="K80" s="94"/>
      <c r="L80" s="101"/>
      <c r="M80" s="100"/>
      <c r="N80" s="101"/>
    </row>
    <row r="81" spans="1:14" ht="15" customHeight="1" x14ac:dyDescent="0.25">
      <c r="A81" s="66"/>
      <c r="B81" s="67"/>
      <c r="C81" s="68"/>
      <c r="D81" s="77"/>
      <c r="E81" s="82"/>
      <c r="F81" s="83"/>
      <c r="G81" s="89"/>
      <c r="H81" s="69"/>
      <c r="I81" s="94"/>
      <c r="J81" s="100"/>
      <c r="K81" s="94"/>
      <c r="L81" s="101"/>
      <c r="M81" s="100"/>
      <c r="N81" s="101"/>
    </row>
    <row r="82" spans="1:14" ht="15" customHeight="1" x14ac:dyDescent="0.25">
      <c r="A82" s="66"/>
      <c r="B82" s="67"/>
      <c r="C82" s="68"/>
      <c r="D82" s="77"/>
      <c r="E82" s="82"/>
      <c r="F82" s="83"/>
      <c r="G82" s="89"/>
      <c r="H82" s="69"/>
      <c r="I82" s="94"/>
      <c r="J82" s="100"/>
      <c r="K82" s="94"/>
      <c r="L82" s="101"/>
      <c r="M82" s="100"/>
      <c r="N82" s="101"/>
    </row>
    <row r="83" spans="1:14" ht="15" customHeight="1" x14ac:dyDescent="0.25">
      <c r="A83" s="66"/>
      <c r="B83" s="67"/>
      <c r="C83" s="68"/>
      <c r="D83" s="77"/>
      <c r="E83" s="82"/>
      <c r="F83" s="83"/>
      <c r="G83" s="89"/>
      <c r="H83" s="69"/>
      <c r="I83" s="94"/>
      <c r="J83" s="100"/>
      <c r="K83" s="94"/>
      <c r="L83" s="101"/>
      <c r="M83" s="100"/>
      <c r="N83" s="101"/>
    </row>
    <row r="84" spans="1:14" ht="15" customHeight="1" x14ac:dyDescent="0.25">
      <c r="A84" s="66"/>
      <c r="B84" s="67"/>
      <c r="C84" s="68"/>
      <c r="D84" s="77"/>
      <c r="E84" s="82"/>
      <c r="F84" s="83"/>
      <c r="G84" s="89"/>
      <c r="H84" s="69"/>
      <c r="I84" s="94"/>
      <c r="J84" s="100"/>
      <c r="K84" s="94"/>
      <c r="L84" s="101"/>
      <c r="M84" s="100"/>
      <c r="N84" s="101"/>
    </row>
    <row r="85" spans="1:14" ht="15" customHeight="1" x14ac:dyDescent="0.25">
      <c r="A85" s="66"/>
      <c r="B85" s="67"/>
      <c r="C85" s="68"/>
      <c r="D85" s="77"/>
      <c r="E85" s="82"/>
      <c r="F85" s="83"/>
      <c r="G85" s="89"/>
      <c r="H85" s="69"/>
      <c r="I85" s="94"/>
      <c r="J85" s="100"/>
      <c r="K85" s="94"/>
      <c r="L85" s="101"/>
      <c r="M85" s="100"/>
      <c r="N85" s="101"/>
    </row>
    <row r="86" spans="1:14" ht="15" customHeight="1" x14ac:dyDescent="0.25">
      <c r="A86" s="66"/>
      <c r="B86" s="67"/>
      <c r="C86" s="68"/>
      <c r="D86" s="77"/>
      <c r="E86" s="82"/>
      <c r="F86" s="83"/>
      <c r="G86" s="89"/>
      <c r="H86" s="69"/>
      <c r="I86" s="94"/>
      <c r="J86" s="100"/>
      <c r="K86" s="94"/>
      <c r="L86" s="101"/>
      <c r="M86" s="100"/>
      <c r="N86" s="101"/>
    </row>
    <row r="87" spans="1:14" ht="15" customHeight="1" x14ac:dyDescent="0.25">
      <c r="A87" s="66"/>
      <c r="B87" s="67"/>
      <c r="C87" s="68"/>
      <c r="D87" s="77"/>
      <c r="E87" s="82"/>
      <c r="F87" s="83"/>
      <c r="G87" s="89"/>
      <c r="H87" s="69"/>
      <c r="I87" s="94"/>
      <c r="J87" s="100"/>
      <c r="K87" s="94"/>
      <c r="L87" s="101"/>
      <c r="M87" s="100"/>
      <c r="N87" s="101"/>
    </row>
    <row r="88" spans="1:14" ht="15" customHeight="1" x14ac:dyDescent="0.25">
      <c r="A88" s="66"/>
      <c r="B88" s="67"/>
      <c r="C88" s="68"/>
      <c r="D88" s="77"/>
      <c r="E88" s="82"/>
      <c r="F88" s="83"/>
      <c r="G88" s="89"/>
      <c r="H88" s="69"/>
      <c r="I88" s="94"/>
      <c r="J88" s="100"/>
      <c r="K88" s="94"/>
      <c r="L88" s="101"/>
      <c r="M88" s="100"/>
      <c r="N88" s="101"/>
    </row>
    <row r="89" spans="1:14" ht="15" customHeight="1" x14ac:dyDescent="0.25">
      <c r="A89" s="66"/>
      <c r="B89" s="67"/>
      <c r="C89" s="68"/>
      <c r="D89" s="77"/>
      <c r="E89" s="82"/>
      <c r="F89" s="83"/>
      <c r="G89" s="89"/>
      <c r="H89" s="69"/>
      <c r="I89" s="94"/>
      <c r="J89" s="100"/>
      <c r="K89" s="94"/>
      <c r="L89" s="101"/>
      <c r="M89" s="100"/>
      <c r="N89" s="101"/>
    </row>
    <row r="90" spans="1:14" ht="15" customHeight="1" x14ac:dyDescent="0.25">
      <c r="A90" s="66"/>
      <c r="B90" s="67"/>
      <c r="C90" s="68"/>
      <c r="D90" s="77"/>
      <c r="E90" s="82"/>
      <c r="F90" s="83"/>
      <c r="G90" s="89"/>
      <c r="H90" s="69"/>
      <c r="I90" s="94"/>
      <c r="J90" s="100"/>
      <c r="K90" s="94"/>
      <c r="L90" s="101"/>
      <c r="M90" s="100"/>
      <c r="N90" s="101"/>
    </row>
    <row r="91" spans="1:14" ht="15" customHeight="1" x14ac:dyDescent="0.25">
      <c r="A91" s="66"/>
      <c r="B91" s="67"/>
      <c r="C91" s="68"/>
      <c r="D91" s="77"/>
      <c r="E91" s="82"/>
      <c r="F91" s="83"/>
      <c r="G91" s="89"/>
      <c r="H91" s="69"/>
      <c r="I91" s="94"/>
      <c r="J91" s="100"/>
      <c r="K91" s="94"/>
      <c r="L91" s="101"/>
      <c r="M91" s="100"/>
      <c r="N91" s="101"/>
    </row>
    <row r="92" spans="1:14" ht="15" customHeight="1" x14ac:dyDescent="0.25">
      <c r="A92" s="66"/>
      <c r="B92" s="67"/>
      <c r="C92" s="68"/>
      <c r="D92" s="77"/>
      <c r="E92" s="82"/>
      <c r="F92" s="83"/>
      <c r="G92" s="89"/>
      <c r="H92" s="69"/>
      <c r="I92" s="94"/>
      <c r="J92" s="100"/>
      <c r="K92" s="94"/>
      <c r="L92" s="101"/>
      <c r="M92" s="100"/>
      <c r="N92" s="101"/>
    </row>
    <row r="93" spans="1:14" ht="15" customHeight="1" x14ac:dyDescent="0.25">
      <c r="A93" s="66"/>
      <c r="B93" s="67"/>
      <c r="C93" s="68"/>
      <c r="D93" s="77"/>
      <c r="E93" s="82"/>
      <c r="F93" s="83"/>
      <c r="G93" s="89"/>
      <c r="H93" s="69"/>
      <c r="I93" s="94"/>
      <c r="J93" s="100"/>
      <c r="K93" s="94"/>
      <c r="L93" s="101"/>
      <c r="M93" s="100"/>
      <c r="N93" s="101"/>
    </row>
    <row r="94" spans="1:14" ht="15" customHeight="1" x14ac:dyDescent="0.25">
      <c r="A94" s="66"/>
      <c r="B94" s="67"/>
      <c r="C94" s="68"/>
      <c r="D94" s="77"/>
      <c r="E94" s="82"/>
      <c r="F94" s="83"/>
      <c r="G94" s="89"/>
      <c r="H94" s="69"/>
      <c r="I94" s="94"/>
      <c r="J94" s="100"/>
      <c r="K94" s="94"/>
      <c r="L94" s="101"/>
      <c r="M94" s="100"/>
      <c r="N94" s="101"/>
    </row>
    <row r="95" spans="1:14" ht="15" customHeight="1" x14ac:dyDescent="0.25">
      <c r="A95" s="66"/>
      <c r="B95" s="67"/>
      <c r="C95" s="68"/>
      <c r="D95" s="77"/>
      <c r="E95" s="82"/>
      <c r="F95" s="83"/>
      <c r="G95" s="89"/>
      <c r="H95" s="69"/>
      <c r="I95" s="94"/>
      <c r="J95" s="100"/>
      <c r="K95" s="94"/>
      <c r="L95" s="101"/>
      <c r="M95" s="100"/>
      <c r="N95" s="101"/>
    </row>
    <row r="96" spans="1:14" ht="15" customHeight="1" x14ac:dyDescent="0.25">
      <c r="A96" s="66"/>
      <c r="B96" s="67"/>
      <c r="C96" s="68"/>
      <c r="D96" s="77"/>
      <c r="E96" s="82"/>
      <c r="F96" s="83"/>
      <c r="G96" s="89"/>
      <c r="H96" s="69"/>
      <c r="I96" s="94"/>
      <c r="J96" s="100"/>
      <c r="K96" s="94"/>
      <c r="L96" s="101"/>
      <c r="M96" s="100"/>
      <c r="N96" s="101"/>
    </row>
    <row r="97" spans="1:14" ht="15" customHeight="1" x14ac:dyDescent="0.25">
      <c r="A97" s="66"/>
      <c r="B97" s="67"/>
      <c r="C97" s="68"/>
      <c r="D97" s="77"/>
      <c r="E97" s="82"/>
      <c r="F97" s="83"/>
      <c r="G97" s="89"/>
      <c r="H97" s="69"/>
      <c r="I97" s="94"/>
      <c r="J97" s="100"/>
      <c r="K97" s="94"/>
      <c r="L97" s="101"/>
      <c r="M97" s="100"/>
      <c r="N97" s="101"/>
    </row>
    <row r="98" spans="1:14" ht="15" customHeight="1" x14ac:dyDescent="0.25">
      <c r="A98" s="66"/>
      <c r="B98" s="67"/>
      <c r="C98" s="68"/>
      <c r="D98" s="77"/>
      <c r="E98" s="82"/>
      <c r="F98" s="83"/>
      <c r="G98" s="89"/>
      <c r="H98" s="69"/>
      <c r="I98" s="94"/>
      <c r="J98" s="100"/>
      <c r="K98" s="94"/>
      <c r="L98" s="101"/>
      <c r="M98" s="100"/>
      <c r="N98" s="101"/>
    </row>
    <row r="99" spans="1:14" ht="15" customHeight="1" x14ac:dyDescent="0.25">
      <c r="A99" s="66"/>
      <c r="B99" s="67"/>
      <c r="C99" s="68"/>
      <c r="D99" s="77"/>
      <c r="E99" s="82"/>
      <c r="F99" s="83"/>
      <c r="G99" s="89"/>
      <c r="H99" s="69"/>
      <c r="I99" s="94"/>
      <c r="J99" s="100"/>
      <c r="K99" s="94"/>
      <c r="L99" s="101"/>
      <c r="M99" s="100"/>
      <c r="N99" s="101"/>
    </row>
    <row r="100" spans="1:14" ht="15" customHeight="1" x14ac:dyDescent="0.25">
      <c r="A100" s="66"/>
      <c r="B100" s="67"/>
      <c r="C100" s="68"/>
      <c r="D100" s="77"/>
      <c r="E100" s="82"/>
      <c r="F100" s="83"/>
      <c r="G100" s="89"/>
      <c r="H100" s="69"/>
      <c r="I100" s="94"/>
      <c r="J100" s="100"/>
      <c r="K100" s="94"/>
      <c r="L100" s="101"/>
      <c r="M100" s="100"/>
      <c r="N100" s="101"/>
    </row>
    <row r="101" spans="1:14" ht="15" customHeight="1" x14ac:dyDescent="0.25">
      <c r="A101" s="66"/>
      <c r="B101" s="67"/>
      <c r="C101" s="68"/>
      <c r="D101" s="77"/>
      <c r="E101" s="82"/>
      <c r="F101" s="83"/>
      <c r="G101" s="89"/>
      <c r="H101" s="69"/>
      <c r="I101" s="94"/>
      <c r="J101" s="100"/>
      <c r="K101" s="94"/>
      <c r="L101" s="101"/>
      <c r="M101" s="100"/>
      <c r="N101" s="101"/>
    </row>
    <row r="102" spans="1:14" ht="15" customHeight="1" x14ac:dyDescent="0.25">
      <c r="A102" s="66"/>
      <c r="B102" s="67"/>
      <c r="C102" s="68"/>
      <c r="D102" s="77"/>
      <c r="E102" s="82"/>
      <c r="F102" s="83"/>
      <c r="G102" s="89"/>
      <c r="H102" s="69"/>
      <c r="I102" s="94"/>
      <c r="J102" s="100"/>
      <c r="K102" s="94"/>
      <c r="L102" s="101"/>
      <c r="M102" s="100"/>
      <c r="N102" s="101"/>
    </row>
    <row r="103" spans="1:14" ht="15" customHeight="1" x14ac:dyDescent="0.25">
      <c r="A103" s="66"/>
      <c r="B103" s="67"/>
      <c r="C103" s="68"/>
      <c r="D103" s="77"/>
      <c r="E103" s="82"/>
      <c r="F103" s="83"/>
      <c r="G103" s="89"/>
      <c r="H103" s="69"/>
      <c r="I103" s="94"/>
      <c r="J103" s="100"/>
      <c r="K103" s="94"/>
      <c r="L103" s="101"/>
      <c r="M103" s="100"/>
      <c r="N103" s="101"/>
    </row>
    <row r="104" spans="1:14" ht="15" customHeight="1" x14ac:dyDescent="0.25">
      <c r="A104" s="66"/>
      <c r="B104" s="67"/>
      <c r="C104" s="68"/>
      <c r="D104" s="77"/>
      <c r="E104" s="82"/>
      <c r="F104" s="83"/>
      <c r="G104" s="89"/>
      <c r="H104" s="69"/>
      <c r="I104" s="94"/>
      <c r="J104" s="100"/>
      <c r="K104" s="94"/>
      <c r="L104" s="101"/>
      <c r="M104" s="100"/>
      <c r="N104" s="101"/>
    </row>
    <row r="105" spans="1:14" ht="15" customHeight="1" x14ac:dyDescent="0.25">
      <c r="A105" s="66"/>
      <c r="B105" s="67"/>
      <c r="C105" s="68"/>
      <c r="D105" s="77"/>
      <c r="E105" s="82"/>
      <c r="F105" s="83"/>
      <c r="G105" s="89"/>
      <c r="H105" s="69"/>
      <c r="I105" s="94"/>
      <c r="J105" s="100"/>
      <c r="K105" s="94"/>
      <c r="L105" s="101"/>
      <c r="M105" s="100"/>
      <c r="N105" s="101"/>
    </row>
    <row r="106" spans="1:14" ht="15" customHeight="1" x14ac:dyDescent="0.25">
      <c r="A106" s="66"/>
      <c r="B106" s="67"/>
      <c r="C106" s="68"/>
      <c r="D106" s="77"/>
      <c r="E106" s="82"/>
      <c r="F106" s="83"/>
      <c r="G106" s="89"/>
      <c r="H106" s="69"/>
      <c r="I106" s="94"/>
      <c r="J106" s="100"/>
      <c r="K106" s="94"/>
      <c r="L106" s="101"/>
      <c r="M106" s="100"/>
      <c r="N106" s="101"/>
    </row>
    <row r="107" spans="1:14" ht="15" customHeight="1" x14ac:dyDescent="0.25">
      <c r="A107" s="66"/>
      <c r="B107" s="67"/>
      <c r="C107" s="68"/>
      <c r="D107" s="77"/>
      <c r="E107" s="82"/>
      <c r="F107" s="83"/>
      <c r="G107" s="89"/>
      <c r="H107" s="69"/>
      <c r="I107" s="94"/>
      <c r="J107" s="100"/>
      <c r="K107" s="94"/>
      <c r="L107" s="101"/>
      <c r="M107" s="100"/>
      <c r="N107" s="101"/>
    </row>
    <row r="108" spans="1:14" ht="15" customHeight="1" x14ac:dyDescent="0.25">
      <c r="A108" s="66"/>
      <c r="B108" s="67"/>
      <c r="C108" s="68"/>
      <c r="D108" s="77"/>
      <c r="E108" s="82"/>
      <c r="F108" s="83"/>
      <c r="G108" s="89"/>
      <c r="H108" s="69"/>
      <c r="I108" s="94"/>
      <c r="J108" s="100"/>
      <c r="K108" s="94"/>
      <c r="L108" s="101"/>
      <c r="M108" s="100"/>
      <c r="N108" s="101"/>
    </row>
    <row r="109" spans="1:14" ht="15" customHeight="1" x14ac:dyDescent="0.25">
      <c r="A109" s="66"/>
      <c r="B109" s="67"/>
      <c r="C109" s="68"/>
      <c r="D109" s="77"/>
      <c r="E109" s="82"/>
      <c r="F109" s="83"/>
      <c r="G109" s="89"/>
      <c r="H109" s="69"/>
      <c r="I109" s="94"/>
      <c r="J109" s="100"/>
      <c r="K109" s="94"/>
      <c r="L109" s="101"/>
      <c r="M109" s="100"/>
      <c r="N109" s="101"/>
    </row>
    <row r="110" spans="1:14" ht="15" customHeight="1" x14ac:dyDescent="0.25">
      <c r="A110" s="66"/>
      <c r="B110" s="67"/>
      <c r="C110" s="68"/>
      <c r="D110" s="77"/>
      <c r="E110" s="82"/>
      <c r="F110" s="83"/>
      <c r="G110" s="89"/>
      <c r="H110" s="69"/>
      <c r="I110" s="94"/>
      <c r="J110" s="100"/>
      <c r="K110" s="94"/>
      <c r="L110" s="101"/>
      <c r="M110" s="100"/>
      <c r="N110" s="101"/>
    </row>
    <row r="111" spans="1:14" ht="15" customHeight="1" x14ac:dyDescent="0.25">
      <c r="A111" s="66"/>
      <c r="B111" s="67"/>
      <c r="C111" s="68"/>
      <c r="D111" s="77"/>
      <c r="E111" s="82"/>
      <c r="F111" s="83"/>
      <c r="G111" s="89"/>
      <c r="H111" s="69"/>
      <c r="I111" s="94"/>
      <c r="J111" s="100"/>
      <c r="K111" s="94"/>
      <c r="L111" s="101"/>
      <c r="M111" s="100"/>
      <c r="N111" s="101"/>
    </row>
    <row r="112" spans="1:14" ht="15" customHeight="1" x14ac:dyDescent="0.25">
      <c r="A112" s="66"/>
      <c r="B112" s="67"/>
      <c r="C112" s="68"/>
      <c r="D112" s="77"/>
      <c r="E112" s="82"/>
      <c r="F112" s="83"/>
      <c r="G112" s="89"/>
      <c r="H112" s="69"/>
      <c r="I112" s="94"/>
      <c r="J112" s="100"/>
      <c r="K112" s="94"/>
      <c r="L112" s="101"/>
      <c r="M112" s="100"/>
      <c r="N112" s="101"/>
    </row>
    <row r="113" spans="1:14" ht="15" customHeight="1" x14ac:dyDescent="0.25">
      <c r="A113" s="66"/>
      <c r="B113" s="67"/>
      <c r="C113" s="68"/>
      <c r="D113" s="77"/>
      <c r="E113" s="82"/>
      <c r="F113" s="83"/>
      <c r="G113" s="89"/>
      <c r="H113" s="69"/>
      <c r="I113" s="94"/>
      <c r="J113" s="100"/>
      <c r="K113" s="94"/>
      <c r="L113" s="101"/>
      <c r="M113" s="100"/>
      <c r="N113" s="101"/>
    </row>
    <row r="114" spans="1:14" ht="15" customHeight="1" x14ac:dyDescent="0.25">
      <c r="A114" s="66"/>
      <c r="B114" s="67"/>
      <c r="C114" s="68"/>
      <c r="D114" s="77"/>
      <c r="E114" s="82"/>
      <c r="F114" s="83"/>
      <c r="G114" s="89"/>
      <c r="H114" s="69"/>
      <c r="I114" s="94"/>
      <c r="J114" s="100"/>
      <c r="K114" s="94"/>
      <c r="L114" s="101"/>
      <c r="M114" s="100"/>
      <c r="N114" s="101"/>
    </row>
    <row r="115" spans="1:14" ht="15" customHeight="1" x14ac:dyDescent="0.25">
      <c r="A115" s="66"/>
      <c r="B115" s="67"/>
      <c r="C115" s="68"/>
      <c r="D115" s="77"/>
      <c r="E115" s="82"/>
      <c r="F115" s="83"/>
      <c r="G115" s="89"/>
      <c r="H115" s="69"/>
      <c r="I115" s="94"/>
      <c r="J115" s="100"/>
      <c r="K115" s="94"/>
      <c r="L115" s="101"/>
      <c r="M115" s="100"/>
      <c r="N115" s="101"/>
    </row>
    <row r="116" spans="1:14" ht="15" customHeight="1" x14ac:dyDescent="0.25">
      <c r="A116" s="66"/>
      <c r="B116" s="67"/>
      <c r="C116" s="68"/>
      <c r="D116" s="77"/>
      <c r="E116" s="82"/>
      <c r="F116" s="83"/>
      <c r="G116" s="89"/>
      <c r="H116" s="69"/>
      <c r="I116" s="94"/>
      <c r="J116" s="100"/>
      <c r="K116" s="94"/>
      <c r="L116" s="101"/>
      <c r="M116" s="100"/>
      <c r="N116" s="101"/>
    </row>
    <row r="117" spans="1:14" ht="15" customHeight="1" x14ac:dyDescent="0.25">
      <c r="A117" s="66"/>
      <c r="B117" s="67"/>
      <c r="C117" s="68"/>
      <c r="D117" s="77"/>
      <c r="E117" s="82"/>
      <c r="F117" s="83"/>
      <c r="G117" s="89"/>
      <c r="H117" s="69"/>
      <c r="I117" s="94"/>
      <c r="J117" s="100"/>
      <c r="K117" s="94"/>
      <c r="L117" s="101"/>
      <c r="M117" s="100"/>
      <c r="N117" s="101"/>
    </row>
    <row r="118" spans="1:14" ht="15" customHeight="1" x14ac:dyDescent="0.25">
      <c r="A118" s="66"/>
      <c r="B118" s="67"/>
      <c r="C118" s="68"/>
      <c r="D118" s="77"/>
      <c r="E118" s="82"/>
      <c r="F118" s="83"/>
      <c r="G118" s="89"/>
      <c r="H118" s="69"/>
      <c r="I118" s="94"/>
      <c r="J118" s="100"/>
      <c r="K118" s="94"/>
      <c r="L118" s="101"/>
      <c r="M118" s="100"/>
      <c r="N118" s="101"/>
    </row>
    <row r="119" spans="1:14" ht="15" customHeight="1" x14ac:dyDescent="0.25">
      <c r="A119" s="66"/>
      <c r="B119" s="67"/>
      <c r="C119" s="68"/>
      <c r="D119" s="77"/>
      <c r="E119" s="82"/>
      <c r="F119" s="83"/>
      <c r="G119" s="89"/>
      <c r="H119" s="69"/>
      <c r="I119" s="94"/>
      <c r="J119" s="100"/>
      <c r="K119" s="94"/>
      <c r="L119" s="101"/>
      <c r="M119" s="100"/>
      <c r="N119" s="101"/>
    </row>
    <row r="120" spans="1:14" ht="15" customHeight="1" x14ac:dyDescent="0.25">
      <c r="A120" s="66"/>
      <c r="B120" s="67"/>
      <c r="C120" s="68"/>
      <c r="D120" s="77"/>
      <c r="E120" s="82"/>
      <c r="F120" s="83"/>
      <c r="G120" s="89"/>
      <c r="H120" s="69"/>
      <c r="I120" s="94"/>
      <c r="J120" s="100"/>
      <c r="K120" s="94"/>
      <c r="L120" s="101"/>
      <c r="M120" s="100"/>
      <c r="N120" s="101"/>
    </row>
    <row r="121" spans="1:14" ht="15" customHeight="1" x14ac:dyDescent="0.25">
      <c r="A121" s="66"/>
      <c r="B121" s="67"/>
      <c r="C121" s="68"/>
      <c r="D121" s="77"/>
      <c r="E121" s="82"/>
      <c r="F121" s="83"/>
      <c r="G121" s="89"/>
      <c r="H121" s="69"/>
      <c r="I121" s="94"/>
      <c r="J121" s="100"/>
      <c r="K121" s="94"/>
      <c r="L121" s="101"/>
      <c r="M121" s="100"/>
      <c r="N121" s="101"/>
    </row>
    <row r="122" spans="1:14" ht="15" customHeight="1" x14ac:dyDescent="0.25">
      <c r="A122" s="66"/>
      <c r="B122" s="67"/>
      <c r="C122" s="68"/>
      <c r="D122" s="77"/>
      <c r="E122" s="82"/>
      <c r="F122" s="83"/>
      <c r="G122" s="89"/>
      <c r="H122" s="69"/>
      <c r="I122" s="94"/>
      <c r="J122" s="100"/>
      <c r="K122" s="94"/>
      <c r="L122" s="101"/>
      <c r="M122" s="100"/>
      <c r="N122" s="101"/>
    </row>
    <row r="123" spans="1:14" ht="15" customHeight="1" x14ac:dyDescent="0.25">
      <c r="A123" s="66"/>
      <c r="B123" s="67"/>
      <c r="C123" s="68"/>
      <c r="D123" s="77"/>
      <c r="E123" s="82"/>
      <c r="F123" s="83"/>
      <c r="G123" s="89"/>
      <c r="H123" s="69"/>
      <c r="I123" s="94"/>
      <c r="J123" s="100"/>
      <c r="K123" s="94"/>
      <c r="L123" s="101"/>
      <c r="M123" s="100"/>
      <c r="N123" s="101"/>
    </row>
    <row r="124" spans="1:14" ht="15" customHeight="1" x14ac:dyDescent="0.25">
      <c r="A124" s="66"/>
      <c r="B124" s="67"/>
      <c r="C124" s="68"/>
      <c r="D124" s="77"/>
      <c r="E124" s="82"/>
      <c r="F124" s="83"/>
      <c r="G124" s="89"/>
      <c r="H124" s="69"/>
      <c r="I124" s="94"/>
      <c r="J124" s="100"/>
      <c r="K124" s="94"/>
      <c r="L124" s="101"/>
      <c r="M124" s="100"/>
      <c r="N124" s="101"/>
    </row>
    <row r="125" spans="1:14" ht="15" customHeight="1" x14ac:dyDescent="0.25">
      <c r="A125" s="66"/>
      <c r="B125" s="67"/>
      <c r="C125" s="68"/>
      <c r="D125" s="77"/>
      <c r="E125" s="82"/>
      <c r="F125" s="83"/>
      <c r="G125" s="89"/>
      <c r="H125" s="69"/>
      <c r="I125" s="94"/>
      <c r="J125" s="100"/>
      <c r="K125" s="94"/>
      <c r="L125" s="101"/>
      <c r="M125" s="100"/>
      <c r="N125" s="101"/>
    </row>
    <row r="126" spans="1:14" ht="15" customHeight="1" x14ac:dyDescent="0.25">
      <c r="A126" s="66"/>
      <c r="B126" s="67"/>
      <c r="C126" s="68"/>
      <c r="D126" s="77"/>
      <c r="E126" s="82"/>
      <c r="F126" s="83"/>
      <c r="G126" s="89"/>
      <c r="H126" s="69"/>
      <c r="I126" s="94"/>
      <c r="J126" s="100"/>
      <c r="K126" s="94"/>
      <c r="L126" s="101"/>
      <c r="M126" s="100"/>
      <c r="N126" s="101"/>
    </row>
    <row r="127" spans="1:14" ht="15" customHeight="1" x14ac:dyDescent="0.25">
      <c r="A127" s="66"/>
      <c r="B127" s="67"/>
      <c r="C127" s="68"/>
      <c r="D127" s="77"/>
      <c r="E127" s="82"/>
      <c r="F127" s="83"/>
      <c r="G127" s="89"/>
      <c r="H127" s="69"/>
      <c r="I127" s="94"/>
      <c r="J127" s="100"/>
      <c r="K127" s="94"/>
      <c r="L127" s="101"/>
      <c r="M127" s="100"/>
      <c r="N127" s="101"/>
    </row>
    <row r="128" spans="1:14" ht="15" customHeight="1" x14ac:dyDescent="0.25">
      <c r="A128" s="66"/>
      <c r="B128" s="67"/>
      <c r="C128" s="68"/>
      <c r="D128" s="77"/>
      <c r="E128" s="82"/>
      <c r="F128" s="83"/>
      <c r="G128" s="89"/>
      <c r="H128" s="69"/>
      <c r="I128" s="94"/>
      <c r="J128" s="100"/>
      <c r="K128" s="94"/>
      <c r="L128" s="101"/>
      <c r="M128" s="100"/>
      <c r="N128" s="101"/>
    </row>
    <row r="129" spans="1:14" ht="15" customHeight="1" x14ac:dyDescent="0.25">
      <c r="A129" s="66"/>
      <c r="B129" s="67"/>
      <c r="C129" s="68"/>
      <c r="D129" s="77"/>
      <c r="E129" s="82"/>
      <c r="F129" s="83"/>
      <c r="G129" s="89"/>
      <c r="H129" s="69"/>
      <c r="I129" s="94"/>
      <c r="J129" s="100"/>
      <c r="K129" s="94"/>
      <c r="L129" s="101"/>
      <c r="M129" s="100"/>
      <c r="N129" s="101"/>
    </row>
    <row r="130" spans="1:14" ht="15" customHeight="1" x14ac:dyDescent="0.25">
      <c r="A130" s="66"/>
      <c r="B130" s="67"/>
      <c r="C130" s="68"/>
      <c r="D130" s="77"/>
      <c r="E130" s="82"/>
      <c r="F130" s="83"/>
      <c r="G130" s="89"/>
      <c r="H130" s="69"/>
      <c r="I130" s="94"/>
      <c r="J130" s="100"/>
      <c r="K130" s="94"/>
      <c r="L130" s="101"/>
      <c r="M130" s="100"/>
      <c r="N130" s="101"/>
    </row>
    <row r="131" spans="1:14" ht="15" customHeight="1" x14ac:dyDescent="0.25">
      <c r="A131" s="66"/>
      <c r="B131" s="67"/>
      <c r="C131" s="68"/>
      <c r="D131" s="77"/>
      <c r="E131" s="82"/>
      <c r="F131" s="83"/>
      <c r="G131" s="89"/>
      <c r="H131" s="69"/>
      <c r="I131" s="94"/>
      <c r="J131" s="100"/>
      <c r="K131" s="94"/>
      <c r="L131" s="101"/>
      <c r="M131" s="100"/>
      <c r="N131" s="101"/>
    </row>
    <row r="132" spans="1:14" ht="15" customHeight="1" x14ac:dyDescent="0.25">
      <c r="A132" s="66"/>
      <c r="B132" s="67"/>
      <c r="C132" s="68"/>
      <c r="D132" s="77"/>
      <c r="E132" s="82"/>
      <c r="F132" s="83"/>
      <c r="G132" s="89"/>
      <c r="H132" s="69"/>
      <c r="I132" s="94"/>
      <c r="J132" s="100"/>
      <c r="K132" s="94"/>
      <c r="L132" s="101"/>
      <c r="M132" s="100"/>
      <c r="N132" s="101"/>
    </row>
    <row r="133" spans="1:14" ht="15" customHeight="1" x14ac:dyDescent="0.25">
      <c r="A133" s="66"/>
      <c r="B133" s="67"/>
      <c r="C133" s="68"/>
      <c r="D133" s="77"/>
      <c r="E133" s="82"/>
      <c r="F133" s="83"/>
      <c r="G133" s="89"/>
      <c r="H133" s="69"/>
      <c r="I133" s="94"/>
      <c r="J133" s="100"/>
      <c r="K133" s="94"/>
      <c r="L133" s="101"/>
      <c r="M133" s="100"/>
      <c r="N133" s="101"/>
    </row>
    <row r="134" spans="1:14" ht="15" customHeight="1" x14ac:dyDescent="0.25">
      <c r="A134" s="66"/>
      <c r="B134" s="67"/>
      <c r="C134" s="68"/>
      <c r="D134" s="77"/>
      <c r="E134" s="82"/>
      <c r="F134" s="83"/>
      <c r="G134" s="89"/>
      <c r="H134" s="69"/>
      <c r="I134" s="94"/>
      <c r="J134" s="100"/>
      <c r="K134" s="94"/>
      <c r="L134" s="101"/>
      <c r="M134" s="100"/>
      <c r="N134" s="101"/>
    </row>
    <row r="135" spans="1:14" ht="15" customHeight="1" x14ac:dyDescent="0.25">
      <c r="A135" s="66"/>
      <c r="B135" s="67"/>
      <c r="C135" s="68"/>
      <c r="D135" s="77"/>
      <c r="E135" s="82"/>
      <c r="F135" s="83"/>
      <c r="G135" s="89"/>
      <c r="H135" s="69"/>
      <c r="I135" s="94"/>
      <c r="J135" s="100"/>
      <c r="K135" s="94"/>
      <c r="L135" s="101"/>
      <c r="M135" s="100"/>
      <c r="N135" s="101"/>
    </row>
    <row r="136" spans="1:14" ht="15" customHeight="1" x14ac:dyDescent="0.25">
      <c r="A136" s="66"/>
      <c r="B136" s="67"/>
      <c r="C136" s="68"/>
      <c r="D136" s="77"/>
      <c r="E136" s="82"/>
      <c r="F136" s="83"/>
      <c r="G136" s="89"/>
      <c r="H136" s="69"/>
      <c r="I136" s="94"/>
      <c r="J136" s="100"/>
      <c r="K136" s="94"/>
      <c r="L136" s="101"/>
      <c r="M136" s="100"/>
      <c r="N136" s="101"/>
    </row>
    <row r="137" spans="1:14" ht="15" customHeight="1" x14ac:dyDescent="0.25">
      <c r="A137" s="66"/>
      <c r="B137" s="67"/>
      <c r="C137" s="68"/>
      <c r="D137" s="77"/>
      <c r="E137" s="82"/>
      <c r="F137" s="83"/>
      <c r="G137" s="89"/>
      <c r="H137" s="69"/>
      <c r="I137" s="94"/>
      <c r="J137" s="100"/>
      <c r="K137" s="94"/>
      <c r="L137" s="101"/>
      <c r="M137" s="100"/>
      <c r="N137" s="101"/>
    </row>
    <row r="138" spans="1:14" ht="15" customHeight="1" x14ac:dyDescent="0.25">
      <c r="A138" s="66"/>
      <c r="B138" s="67"/>
      <c r="C138" s="68"/>
      <c r="D138" s="77"/>
      <c r="E138" s="82"/>
      <c r="F138" s="83"/>
      <c r="G138" s="89"/>
      <c r="H138" s="69"/>
      <c r="I138" s="94"/>
      <c r="J138" s="100"/>
      <c r="K138" s="94"/>
      <c r="L138" s="101"/>
      <c r="M138" s="100"/>
      <c r="N138" s="101"/>
    </row>
    <row r="139" spans="1:14" ht="15" customHeight="1" x14ac:dyDescent="0.25">
      <c r="A139" s="66"/>
      <c r="B139" s="67"/>
      <c r="C139" s="68"/>
      <c r="D139" s="77"/>
      <c r="E139" s="82"/>
      <c r="F139" s="83"/>
      <c r="G139" s="89"/>
      <c r="H139" s="69"/>
      <c r="I139" s="94"/>
      <c r="J139" s="100"/>
      <c r="K139" s="94"/>
      <c r="L139" s="101"/>
      <c r="M139" s="100"/>
      <c r="N139" s="101"/>
    </row>
    <row r="140" spans="1:14" ht="15" customHeight="1" x14ac:dyDescent="0.25">
      <c r="A140" s="66"/>
      <c r="B140" s="67"/>
      <c r="C140" s="68"/>
      <c r="D140" s="77"/>
      <c r="E140" s="82"/>
      <c r="F140" s="83"/>
      <c r="G140" s="89"/>
      <c r="H140" s="69"/>
      <c r="I140" s="94"/>
      <c r="J140" s="100"/>
      <c r="K140" s="94"/>
      <c r="L140" s="101"/>
      <c r="M140" s="100"/>
      <c r="N140" s="101"/>
    </row>
    <row r="141" spans="1:14" ht="15" customHeight="1" x14ac:dyDescent="0.25">
      <c r="A141" s="66"/>
      <c r="B141" s="67"/>
      <c r="C141" s="68"/>
      <c r="D141" s="77"/>
      <c r="E141" s="82"/>
      <c r="F141" s="83"/>
      <c r="G141" s="89"/>
      <c r="H141" s="69"/>
      <c r="I141" s="94"/>
      <c r="J141" s="100"/>
      <c r="K141" s="94"/>
      <c r="L141" s="101"/>
      <c r="M141" s="100"/>
      <c r="N141" s="101"/>
    </row>
    <row r="142" spans="1:14" ht="15" customHeight="1" x14ac:dyDescent="0.25">
      <c r="A142" s="66"/>
      <c r="B142" s="67"/>
      <c r="C142" s="68"/>
      <c r="D142" s="77"/>
      <c r="E142" s="82"/>
      <c r="F142" s="83"/>
      <c r="G142" s="89"/>
      <c r="H142" s="69"/>
      <c r="I142" s="94"/>
      <c r="J142" s="100"/>
      <c r="K142" s="94"/>
      <c r="L142" s="101"/>
      <c r="M142" s="100"/>
      <c r="N142" s="101"/>
    </row>
    <row r="143" spans="1:14" ht="15" customHeight="1" x14ac:dyDescent="0.25">
      <c r="A143" s="66"/>
      <c r="B143" s="67"/>
      <c r="C143" s="68"/>
      <c r="D143" s="77"/>
      <c r="E143" s="82"/>
      <c r="F143" s="83"/>
      <c r="G143" s="89"/>
      <c r="H143" s="69"/>
      <c r="I143" s="94"/>
      <c r="J143" s="100"/>
      <c r="K143" s="94"/>
      <c r="L143" s="101"/>
      <c r="M143" s="100"/>
      <c r="N143" s="101"/>
    </row>
    <row r="144" spans="1:14" ht="15" customHeight="1" x14ac:dyDescent="0.25">
      <c r="A144" s="66"/>
      <c r="B144" s="67"/>
      <c r="C144" s="68"/>
      <c r="D144" s="77"/>
      <c r="E144" s="82"/>
      <c r="F144" s="83"/>
      <c r="G144" s="89"/>
      <c r="H144" s="69"/>
      <c r="I144" s="94"/>
      <c r="J144" s="100"/>
      <c r="K144" s="94"/>
      <c r="L144" s="101"/>
      <c r="M144" s="100"/>
      <c r="N144" s="101"/>
    </row>
    <row r="145" spans="1:14" ht="15" customHeight="1" x14ac:dyDescent="0.25">
      <c r="A145" s="66"/>
      <c r="B145" s="67"/>
      <c r="C145" s="68"/>
      <c r="D145" s="77"/>
      <c r="E145" s="82"/>
      <c r="F145" s="83"/>
      <c r="G145" s="89"/>
      <c r="H145" s="69"/>
      <c r="I145" s="94"/>
      <c r="J145" s="100"/>
      <c r="K145" s="94"/>
      <c r="L145" s="101"/>
      <c r="M145" s="100"/>
      <c r="N145" s="101"/>
    </row>
    <row r="146" spans="1:14" ht="15" customHeight="1" x14ac:dyDescent="0.25">
      <c r="A146" s="66"/>
      <c r="B146" s="67"/>
      <c r="C146" s="68"/>
      <c r="D146" s="77"/>
      <c r="E146" s="82"/>
      <c r="F146" s="83"/>
      <c r="G146" s="89"/>
      <c r="H146" s="69"/>
      <c r="I146" s="94"/>
      <c r="J146" s="100"/>
      <c r="K146" s="94"/>
      <c r="L146" s="101"/>
      <c r="M146" s="100"/>
      <c r="N146" s="101"/>
    </row>
    <row r="147" spans="1:14" ht="15" customHeight="1" x14ac:dyDescent="0.25">
      <c r="A147" s="66"/>
      <c r="B147" s="67"/>
      <c r="C147" s="68"/>
      <c r="D147" s="77"/>
      <c r="E147" s="82"/>
      <c r="F147" s="83"/>
      <c r="G147" s="89"/>
      <c r="H147" s="69"/>
      <c r="I147" s="94"/>
      <c r="J147" s="100"/>
      <c r="K147" s="94"/>
      <c r="L147" s="101"/>
      <c r="M147" s="100"/>
      <c r="N147" s="101"/>
    </row>
    <row r="148" spans="1:14" ht="15" customHeight="1" x14ac:dyDescent="0.25">
      <c r="A148" s="66"/>
      <c r="B148" s="67"/>
      <c r="C148" s="68"/>
      <c r="D148" s="77"/>
      <c r="E148" s="82"/>
      <c r="F148" s="83"/>
      <c r="G148" s="89"/>
      <c r="H148" s="69"/>
      <c r="I148" s="94"/>
      <c r="J148" s="100"/>
      <c r="K148" s="94"/>
      <c r="L148" s="101"/>
      <c r="M148" s="100"/>
      <c r="N148" s="101"/>
    </row>
    <row r="149" spans="1:14" ht="15" customHeight="1" x14ac:dyDescent="0.25">
      <c r="A149" s="66"/>
      <c r="B149" s="67"/>
      <c r="C149" s="68"/>
      <c r="D149" s="77"/>
      <c r="E149" s="82"/>
      <c r="F149" s="83"/>
      <c r="G149" s="89"/>
      <c r="H149" s="69"/>
      <c r="I149" s="94"/>
      <c r="J149" s="100"/>
      <c r="K149" s="94"/>
      <c r="L149" s="101"/>
      <c r="M149" s="100"/>
      <c r="N149" s="101"/>
    </row>
    <row r="150" spans="1:14" ht="15" customHeight="1" x14ac:dyDescent="0.25">
      <c r="A150" s="66"/>
      <c r="B150" s="67"/>
      <c r="C150" s="68"/>
      <c r="D150" s="77"/>
      <c r="E150" s="82"/>
      <c r="F150" s="83"/>
      <c r="G150" s="89"/>
      <c r="H150" s="69"/>
      <c r="I150" s="94"/>
      <c r="J150" s="100"/>
      <c r="K150" s="94"/>
      <c r="L150" s="101"/>
      <c r="M150" s="100"/>
      <c r="N150" s="101"/>
    </row>
    <row r="151" spans="1:14" ht="15" customHeight="1" x14ac:dyDescent="0.25">
      <c r="A151" s="66"/>
      <c r="B151" s="67"/>
      <c r="C151" s="68"/>
      <c r="D151" s="77"/>
      <c r="E151" s="82"/>
      <c r="F151" s="83"/>
      <c r="G151" s="89"/>
      <c r="H151" s="69"/>
      <c r="I151" s="94"/>
      <c r="J151" s="100"/>
      <c r="K151" s="94"/>
      <c r="L151" s="101"/>
      <c r="M151" s="100"/>
      <c r="N151" s="101"/>
    </row>
    <row r="152" spans="1:14" ht="15" customHeight="1" x14ac:dyDescent="0.25">
      <c r="A152" s="66"/>
      <c r="B152" s="67"/>
      <c r="C152" s="68"/>
      <c r="D152" s="77"/>
      <c r="E152" s="82"/>
      <c r="F152" s="83"/>
      <c r="G152" s="89"/>
      <c r="H152" s="69"/>
      <c r="I152" s="94"/>
      <c r="J152" s="100"/>
      <c r="K152" s="94"/>
      <c r="L152" s="101"/>
      <c r="M152" s="100"/>
      <c r="N152" s="101"/>
    </row>
    <row r="153" spans="1:14" ht="15" customHeight="1" x14ac:dyDescent="0.25">
      <c r="A153" s="66"/>
      <c r="B153" s="67"/>
      <c r="C153" s="68"/>
      <c r="D153" s="77"/>
      <c r="E153" s="82"/>
      <c r="F153" s="83"/>
      <c r="G153" s="89"/>
      <c r="H153" s="69"/>
      <c r="I153" s="94"/>
      <c r="J153" s="100"/>
      <c r="K153" s="94"/>
      <c r="L153" s="101"/>
      <c r="M153" s="100"/>
      <c r="N153" s="101"/>
    </row>
    <row r="154" spans="1:14" ht="15" customHeight="1" x14ac:dyDescent="0.25">
      <c r="A154" s="66"/>
      <c r="B154" s="67"/>
      <c r="C154" s="68"/>
      <c r="D154" s="77"/>
      <c r="E154" s="82"/>
      <c r="F154" s="83"/>
      <c r="G154" s="89"/>
      <c r="H154" s="69"/>
      <c r="I154" s="94"/>
      <c r="J154" s="100"/>
      <c r="K154" s="94"/>
      <c r="L154" s="101"/>
      <c r="M154" s="100"/>
      <c r="N154" s="101"/>
    </row>
    <row r="155" spans="1:14" ht="15" customHeight="1" x14ac:dyDescent="0.25">
      <c r="A155" s="66"/>
      <c r="B155" s="67"/>
      <c r="C155" s="68"/>
      <c r="D155" s="77"/>
      <c r="E155" s="82"/>
      <c r="F155" s="83"/>
      <c r="G155" s="89"/>
      <c r="H155" s="69"/>
      <c r="I155" s="94"/>
      <c r="J155" s="100"/>
      <c r="K155" s="94"/>
      <c r="L155" s="101"/>
      <c r="M155" s="100"/>
      <c r="N155" s="101"/>
    </row>
    <row r="156" spans="1:14" ht="15" customHeight="1" x14ac:dyDescent="0.25">
      <c r="A156" s="66"/>
      <c r="B156" s="67"/>
      <c r="C156" s="68"/>
      <c r="D156" s="77"/>
      <c r="E156" s="82"/>
      <c r="F156" s="83"/>
      <c r="G156" s="89"/>
      <c r="H156" s="69"/>
      <c r="I156" s="94"/>
      <c r="J156" s="100"/>
      <c r="K156" s="94"/>
      <c r="L156" s="101"/>
      <c r="M156" s="100"/>
      <c r="N156" s="101"/>
    </row>
    <row r="157" spans="1:14" ht="15" customHeight="1" x14ac:dyDescent="0.25">
      <c r="A157" s="66"/>
      <c r="B157" s="67"/>
      <c r="C157" s="68"/>
      <c r="D157" s="77"/>
      <c r="E157" s="82"/>
      <c r="F157" s="83"/>
      <c r="G157" s="89"/>
      <c r="H157" s="69"/>
      <c r="I157" s="94"/>
      <c r="J157" s="100"/>
      <c r="K157" s="94"/>
      <c r="L157" s="101"/>
      <c r="M157" s="100"/>
      <c r="N157" s="101"/>
    </row>
    <row r="158" spans="1:14" ht="15" customHeight="1" x14ac:dyDescent="0.25">
      <c r="A158" s="66"/>
      <c r="B158" s="67"/>
      <c r="C158" s="68"/>
      <c r="D158" s="77"/>
      <c r="E158" s="82"/>
      <c r="F158" s="83"/>
      <c r="G158" s="89"/>
      <c r="H158" s="69"/>
      <c r="I158" s="94"/>
      <c r="J158" s="100"/>
      <c r="K158" s="94"/>
      <c r="L158" s="101"/>
      <c r="M158" s="100"/>
      <c r="N158" s="101"/>
    </row>
    <row r="159" spans="1:14" ht="15" customHeight="1" x14ac:dyDescent="0.25">
      <c r="A159" s="66"/>
      <c r="B159" s="67"/>
      <c r="C159" s="68"/>
      <c r="D159" s="77"/>
      <c r="E159" s="82"/>
      <c r="F159" s="83"/>
      <c r="G159" s="89"/>
      <c r="H159" s="69"/>
      <c r="I159" s="94"/>
      <c r="J159" s="100"/>
      <c r="K159" s="94"/>
      <c r="L159" s="101"/>
      <c r="M159" s="100"/>
      <c r="N159" s="101"/>
    </row>
    <row r="160" spans="1:14" ht="15" customHeight="1" x14ac:dyDescent="0.25">
      <c r="A160" s="66"/>
      <c r="B160" s="67"/>
      <c r="C160" s="68"/>
      <c r="D160" s="77"/>
      <c r="E160" s="82"/>
      <c r="F160" s="83"/>
      <c r="G160" s="89"/>
      <c r="H160" s="69"/>
      <c r="I160" s="94"/>
      <c r="J160" s="100"/>
      <c r="K160" s="94"/>
      <c r="L160" s="101"/>
      <c r="M160" s="100"/>
      <c r="N160" s="101"/>
    </row>
    <row r="161" spans="1:14" ht="15" customHeight="1" x14ac:dyDescent="0.25">
      <c r="A161" s="66"/>
      <c r="B161" s="67"/>
      <c r="C161" s="68"/>
      <c r="D161" s="77"/>
      <c r="E161" s="82"/>
      <c r="F161" s="83"/>
      <c r="G161" s="89"/>
      <c r="H161" s="69"/>
      <c r="I161" s="94"/>
      <c r="J161" s="100"/>
      <c r="K161" s="94"/>
      <c r="L161" s="101"/>
      <c r="M161" s="100"/>
      <c r="N161" s="101"/>
    </row>
    <row r="162" spans="1:14" ht="15" customHeight="1" x14ac:dyDescent="0.25">
      <c r="A162" s="66"/>
      <c r="B162" s="67"/>
      <c r="C162" s="68"/>
      <c r="D162" s="77"/>
      <c r="E162" s="82"/>
      <c r="F162" s="83"/>
      <c r="G162" s="89"/>
      <c r="H162" s="69"/>
      <c r="I162" s="94"/>
      <c r="J162" s="100"/>
      <c r="K162" s="94"/>
      <c r="L162" s="101"/>
      <c r="M162" s="100"/>
      <c r="N162" s="101"/>
    </row>
    <row r="163" spans="1:14" ht="15" customHeight="1" x14ac:dyDescent="0.25">
      <c r="A163" s="66"/>
      <c r="B163" s="67"/>
      <c r="C163" s="68"/>
      <c r="D163" s="77"/>
      <c r="E163" s="82"/>
      <c r="F163" s="83"/>
      <c r="G163" s="89"/>
      <c r="H163" s="69"/>
      <c r="I163" s="94"/>
      <c r="J163" s="100"/>
      <c r="K163" s="94"/>
      <c r="L163" s="101"/>
      <c r="M163" s="100"/>
      <c r="N163" s="101"/>
    </row>
    <row r="164" spans="1:14" ht="15" customHeight="1" x14ac:dyDescent="0.25">
      <c r="A164" s="66"/>
      <c r="B164" s="67"/>
      <c r="C164" s="68"/>
      <c r="D164" s="77"/>
      <c r="E164" s="82"/>
      <c r="F164" s="83"/>
      <c r="G164" s="89"/>
      <c r="H164" s="69"/>
      <c r="I164" s="94"/>
      <c r="J164" s="100"/>
      <c r="K164" s="94"/>
      <c r="L164" s="101"/>
      <c r="M164" s="100"/>
      <c r="N164" s="101"/>
    </row>
    <row r="165" spans="1:14" ht="15" customHeight="1" x14ac:dyDescent="0.25">
      <c r="A165" s="66"/>
      <c r="B165" s="67"/>
      <c r="C165" s="68"/>
      <c r="D165" s="77"/>
      <c r="E165" s="82"/>
      <c r="F165" s="83"/>
      <c r="G165" s="89"/>
      <c r="H165" s="69"/>
      <c r="I165" s="94"/>
      <c r="J165" s="100"/>
      <c r="K165" s="94"/>
      <c r="L165" s="101"/>
      <c r="M165" s="100"/>
      <c r="N165" s="101"/>
    </row>
    <row r="166" spans="1:14" ht="15" customHeight="1" x14ac:dyDescent="0.25">
      <c r="A166" s="66"/>
      <c r="B166" s="67"/>
      <c r="C166" s="68"/>
      <c r="D166" s="77"/>
      <c r="E166" s="82"/>
      <c r="F166" s="83"/>
      <c r="G166" s="89"/>
      <c r="H166" s="69"/>
      <c r="I166" s="94"/>
      <c r="J166" s="100"/>
      <c r="K166" s="94"/>
      <c r="L166" s="101"/>
      <c r="M166" s="100"/>
      <c r="N166" s="101"/>
    </row>
    <row r="167" spans="1:14" ht="15" customHeight="1" x14ac:dyDescent="0.25">
      <c r="A167" s="66"/>
      <c r="B167" s="67"/>
      <c r="C167" s="68"/>
      <c r="D167" s="77"/>
      <c r="E167" s="82"/>
      <c r="F167" s="83"/>
      <c r="G167" s="89"/>
      <c r="H167" s="69"/>
      <c r="I167" s="94"/>
      <c r="J167" s="100"/>
      <c r="K167" s="94"/>
      <c r="L167" s="101"/>
      <c r="M167" s="100"/>
      <c r="N167" s="101"/>
    </row>
    <row r="168" spans="1:14" ht="15" customHeight="1" x14ac:dyDescent="0.25">
      <c r="A168" s="66"/>
      <c r="B168" s="67"/>
      <c r="C168" s="68"/>
      <c r="D168" s="77"/>
      <c r="E168" s="82"/>
      <c r="F168" s="83"/>
      <c r="G168" s="89"/>
      <c r="H168" s="69"/>
      <c r="I168" s="94"/>
      <c r="J168" s="100"/>
      <c r="K168" s="94"/>
      <c r="L168" s="101"/>
      <c r="M168" s="100"/>
      <c r="N168" s="101"/>
    </row>
    <row r="169" spans="1:14" ht="15" customHeight="1" x14ac:dyDescent="0.25">
      <c r="A169" s="66"/>
      <c r="B169" s="67"/>
      <c r="C169" s="68"/>
      <c r="D169" s="77"/>
      <c r="E169" s="82"/>
      <c r="F169" s="83"/>
      <c r="G169" s="89"/>
      <c r="H169" s="69"/>
      <c r="I169" s="94"/>
      <c r="J169" s="100"/>
      <c r="K169" s="94"/>
      <c r="L169" s="101"/>
      <c r="M169" s="100"/>
      <c r="N169" s="101"/>
    </row>
    <row r="170" spans="1:14" ht="15" customHeight="1" x14ac:dyDescent="0.25">
      <c r="A170" s="66"/>
      <c r="B170" s="67"/>
      <c r="C170" s="68"/>
      <c r="D170" s="77"/>
      <c r="E170" s="82"/>
      <c r="F170" s="83"/>
      <c r="G170" s="89"/>
      <c r="H170" s="69"/>
      <c r="I170" s="94"/>
      <c r="J170" s="100"/>
      <c r="K170" s="94"/>
      <c r="L170" s="101"/>
      <c r="M170" s="100"/>
      <c r="N170" s="101"/>
    </row>
    <row r="171" spans="1:14" ht="15" customHeight="1" x14ac:dyDescent="0.25">
      <c r="A171" s="66"/>
      <c r="B171" s="67"/>
      <c r="C171" s="68"/>
      <c r="D171" s="77"/>
      <c r="E171" s="82"/>
      <c r="F171" s="83"/>
      <c r="G171" s="89"/>
      <c r="H171" s="69"/>
      <c r="I171" s="94"/>
      <c r="J171" s="100"/>
      <c r="K171" s="94"/>
      <c r="L171" s="101"/>
      <c r="M171" s="100"/>
      <c r="N171" s="101"/>
    </row>
    <row r="172" spans="1:14" ht="15" customHeight="1" x14ac:dyDescent="0.25">
      <c r="A172" s="66"/>
      <c r="B172" s="67"/>
      <c r="C172" s="68"/>
      <c r="D172" s="77"/>
      <c r="E172" s="82"/>
      <c r="F172" s="83"/>
      <c r="G172" s="89"/>
      <c r="H172" s="69"/>
      <c r="I172" s="94"/>
      <c r="J172" s="100"/>
      <c r="K172" s="94"/>
      <c r="L172" s="101"/>
      <c r="M172" s="100"/>
      <c r="N172" s="101"/>
    </row>
    <row r="173" spans="1:14" ht="15" customHeight="1" x14ac:dyDescent="0.25">
      <c r="A173" s="66"/>
      <c r="B173" s="67"/>
      <c r="C173" s="70"/>
      <c r="D173" s="78"/>
      <c r="E173" s="84"/>
      <c r="F173" s="83"/>
      <c r="G173" s="89"/>
      <c r="H173" s="69"/>
      <c r="I173" s="94"/>
      <c r="J173" s="100"/>
      <c r="K173" s="94"/>
      <c r="L173" s="101"/>
      <c r="M173" s="100"/>
      <c r="N173" s="101"/>
    </row>
    <row r="174" spans="1:14" ht="15" customHeight="1" x14ac:dyDescent="0.25">
      <c r="A174" s="66"/>
      <c r="B174" s="67"/>
      <c r="C174" s="68"/>
      <c r="D174" s="77"/>
      <c r="E174" s="82"/>
      <c r="F174" s="83"/>
      <c r="G174" s="89"/>
      <c r="H174" s="69"/>
      <c r="I174" s="94"/>
      <c r="J174" s="100"/>
      <c r="K174" s="94"/>
      <c r="L174" s="101"/>
      <c r="M174" s="100"/>
      <c r="N174" s="101"/>
    </row>
    <row r="175" spans="1:14" ht="15" customHeight="1" x14ac:dyDescent="0.25">
      <c r="A175" s="66"/>
      <c r="B175" s="67"/>
      <c r="C175" s="68"/>
      <c r="D175" s="77"/>
      <c r="E175" s="82"/>
      <c r="F175" s="83"/>
      <c r="G175" s="89"/>
      <c r="H175" s="69"/>
      <c r="I175" s="94"/>
      <c r="J175" s="100"/>
      <c r="K175" s="94"/>
      <c r="L175" s="101"/>
      <c r="M175" s="100"/>
      <c r="N175" s="101"/>
    </row>
    <row r="176" spans="1:14" ht="15" customHeight="1" x14ac:dyDescent="0.25">
      <c r="A176" s="66"/>
      <c r="B176" s="67"/>
      <c r="C176" s="68"/>
      <c r="D176" s="77"/>
      <c r="E176" s="82"/>
      <c r="F176" s="83"/>
      <c r="G176" s="89"/>
      <c r="H176" s="69"/>
      <c r="I176" s="94"/>
      <c r="J176" s="100"/>
      <c r="K176" s="94"/>
      <c r="L176" s="101"/>
      <c r="M176" s="100"/>
      <c r="N176" s="101"/>
    </row>
    <row r="177" spans="1:14" ht="15" customHeight="1" x14ac:dyDescent="0.25">
      <c r="A177" s="66"/>
      <c r="B177" s="67"/>
      <c r="C177" s="68"/>
      <c r="D177" s="77"/>
      <c r="E177" s="82"/>
      <c r="F177" s="83"/>
      <c r="G177" s="89"/>
      <c r="H177" s="69"/>
      <c r="I177" s="94"/>
      <c r="J177" s="100"/>
      <c r="K177" s="94"/>
      <c r="L177" s="101"/>
      <c r="M177" s="100"/>
      <c r="N177" s="101"/>
    </row>
    <row r="178" spans="1:14" ht="15" customHeight="1" x14ac:dyDescent="0.25">
      <c r="A178" s="66"/>
      <c r="B178" s="67"/>
      <c r="C178" s="68"/>
      <c r="D178" s="77"/>
      <c r="E178" s="82"/>
      <c r="F178" s="83"/>
      <c r="G178" s="89"/>
      <c r="H178" s="69"/>
      <c r="I178" s="94"/>
      <c r="J178" s="100"/>
      <c r="K178" s="94"/>
      <c r="L178" s="101"/>
      <c r="M178" s="100"/>
      <c r="N178" s="101"/>
    </row>
    <row r="179" spans="1:14" ht="15" customHeight="1" x14ac:dyDescent="0.25">
      <c r="A179" s="66"/>
      <c r="B179" s="67"/>
      <c r="C179" s="68"/>
      <c r="D179" s="77"/>
      <c r="E179" s="82"/>
      <c r="F179" s="83"/>
      <c r="G179" s="89"/>
      <c r="H179" s="69"/>
      <c r="I179" s="94"/>
      <c r="J179" s="100"/>
      <c r="K179" s="94"/>
      <c r="L179" s="101"/>
      <c r="M179" s="100"/>
      <c r="N179" s="101"/>
    </row>
    <row r="180" spans="1:14" ht="15" customHeight="1" x14ac:dyDescent="0.25">
      <c r="A180" s="66"/>
      <c r="B180" s="67"/>
      <c r="C180" s="68"/>
      <c r="D180" s="77"/>
      <c r="E180" s="82"/>
      <c r="F180" s="83"/>
      <c r="G180" s="89"/>
      <c r="H180" s="69"/>
      <c r="I180" s="94"/>
      <c r="J180" s="100"/>
      <c r="K180" s="94"/>
      <c r="L180" s="101"/>
      <c r="M180" s="100"/>
      <c r="N180" s="101"/>
    </row>
    <row r="181" spans="1:14" ht="15" customHeight="1" x14ac:dyDescent="0.25">
      <c r="A181" s="66"/>
      <c r="B181" s="67"/>
      <c r="C181" s="68"/>
      <c r="D181" s="77"/>
      <c r="E181" s="82"/>
      <c r="F181" s="83"/>
      <c r="G181" s="89"/>
      <c r="H181" s="69"/>
      <c r="I181" s="94"/>
      <c r="J181" s="100"/>
      <c r="K181" s="94"/>
      <c r="L181" s="101"/>
      <c r="M181" s="100"/>
      <c r="N181" s="101"/>
    </row>
    <row r="182" spans="1:14" ht="15" customHeight="1" x14ac:dyDescent="0.25">
      <c r="A182" s="66"/>
      <c r="B182" s="67"/>
      <c r="C182" s="68"/>
      <c r="D182" s="77"/>
      <c r="E182" s="82"/>
      <c r="F182" s="83"/>
      <c r="G182" s="89"/>
      <c r="H182" s="69"/>
      <c r="I182" s="94"/>
      <c r="J182" s="100"/>
      <c r="K182" s="94"/>
      <c r="L182" s="101"/>
      <c r="M182" s="100"/>
      <c r="N182" s="101"/>
    </row>
    <row r="183" spans="1:14" ht="15" customHeight="1" x14ac:dyDescent="0.25">
      <c r="A183" s="66"/>
      <c r="B183" s="67"/>
      <c r="C183" s="68"/>
      <c r="D183" s="77"/>
      <c r="E183" s="82"/>
      <c r="F183" s="83"/>
      <c r="G183" s="89"/>
      <c r="H183" s="69"/>
      <c r="I183" s="94"/>
      <c r="J183" s="100"/>
      <c r="K183" s="94"/>
      <c r="L183" s="101"/>
      <c r="M183" s="100"/>
      <c r="N183" s="101"/>
    </row>
    <row r="184" spans="1:14" ht="15" customHeight="1" x14ac:dyDescent="0.25">
      <c r="A184" s="66"/>
      <c r="B184" s="67"/>
      <c r="C184" s="68"/>
      <c r="D184" s="77"/>
      <c r="E184" s="82"/>
      <c r="F184" s="83"/>
      <c r="G184" s="89"/>
      <c r="H184" s="69"/>
      <c r="I184" s="94"/>
      <c r="J184" s="100"/>
      <c r="K184" s="94"/>
      <c r="L184" s="101"/>
      <c r="M184" s="100"/>
      <c r="N184" s="101"/>
    </row>
    <row r="185" spans="1:14" ht="15" customHeight="1" x14ac:dyDescent="0.25">
      <c r="A185" s="66"/>
      <c r="B185" s="67"/>
      <c r="C185" s="68"/>
      <c r="D185" s="77"/>
      <c r="E185" s="82"/>
      <c r="F185" s="83"/>
      <c r="G185" s="89"/>
      <c r="H185" s="69"/>
      <c r="I185" s="94"/>
      <c r="J185" s="100"/>
      <c r="K185" s="94"/>
      <c r="L185" s="101"/>
      <c r="M185" s="100"/>
      <c r="N185" s="101"/>
    </row>
    <row r="186" spans="1:14" ht="15" customHeight="1" x14ac:dyDescent="0.25">
      <c r="A186" s="66"/>
      <c r="B186" s="67"/>
      <c r="C186" s="68"/>
      <c r="D186" s="77"/>
      <c r="E186" s="82"/>
      <c r="F186" s="83"/>
      <c r="G186" s="89"/>
      <c r="H186" s="69"/>
      <c r="I186" s="94"/>
      <c r="J186" s="100"/>
      <c r="K186" s="94"/>
      <c r="L186" s="101"/>
      <c r="M186" s="100"/>
      <c r="N186" s="101"/>
    </row>
    <row r="187" spans="1:14" ht="15" customHeight="1" x14ac:dyDescent="0.25">
      <c r="A187" s="66"/>
      <c r="B187" s="67"/>
      <c r="C187" s="68"/>
      <c r="D187" s="77"/>
      <c r="E187" s="82"/>
      <c r="F187" s="83"/>
      <c r="G187" s="89"/>
      <c r="H187" s="69"/>
      <c r="I187" s="94"/>
      <c r="J187" s="100"/>
      <c r="K187" s="94"/>
      <c r="L187" s="101"/>
      <c r="M187" s="100"/>
      <c r="N187" s="101"/>
    </row>
    <row r="188" spans="1:14" ht="15" customHeight="1" x14ac:dyDescent="0.25">
      <c r="A188" s="66"/>
      <c r="B188" s="67"/>
      <c r="C188" s="68"/>
      <c r="D188" s="77"/>
      <c r="E188" s="82"/>
      <c r="F188" s="83"/>
      <c r="G188" s="89"/>
      <c r="H188" s="69"/>
      <c r="I188" s="94"/>
      <c r="J188" s="100"/>
      <c r="K188" s="94"/>
      <c r="L188" s="101"/>
      <c r="M188" s="100"/>
      <c r="N188" s="101"/>
    </row>
    <row r="189" spans="1:14" ht="15" customHeight="1" x14ac:dyDescent="0.25">
      <c r="A189" s="66"/>
      <c r="B189" s="67"/>
      <c r="C189" s="68"/>
      <c r="D189" s="77"/>
      <c r="E189" s="82"/>
      <c r="F189" s="83"/>
      <c r="G189" s="89"/>
      <c r="H189" s="69"/>
      <c r="I189" s="94"/>
      <c r="J189" s="100"/>
      <c r="K189" s="94"/>
      <c r="L189" s="101"/>
      <c r="M189" s="100"/>
      <c r="N189" s="101"/>
    </row>
    <row r="190" spans="1:14" ht="15" customHeight="1" x14ac:dyDescent="0.25">
      <c r="A190" s="66"/>
      <c r="B190" s="67"/>
      <c r="C190" s="68"/>
      <c r="D190" s="77"/>
      <c r="E190" s="82"/>
      <c r="F190" s="83"/>
      <c r="G190" s="89"/>
      <c r="H190" s="69"/>
      <c r="I190" s="94"/>
      <c r="J190" s="100"/>
      <c r="K190" s="94"/>
      <c r="L190" s="101"/>
      <c r="M190" s="100"/>
      <c r="N190" s="101"/>
    </row>
    <row r="191" spans="1:14" ht="15" customHeight="1" x14ac:dyDescent="0.25">
      <c r="A191" s="66"/>
      <c r="B191" s="67"/>
      <c r="C191" s="68"/>
      <c r="D191" s="77"/>
      <c r="E191" s="82"/>
      <c r="F191" s="83"/>
      <c r="G191" s="89"/>
      <c r="H191" s="69"/>
      <c r="I191" s="94"/>
      <c r="J191" s="100"/>
      <c r="K191" s="94"/>
      <c r="L191" s="101"/>
      <c r="M191" s="100"/>
      <c r="N191" s="101"/>
    </row>
    <row r="192" spans="1:14" ht="15" customHeight="1" x14ac:dyDescent="0.25">
      <c r="A192" s="66"/>
      <c r="B192" s="67"/>
      <c r="C192" s="68"/>
      <c r="D192" s="77"/>
      <c r="E192" s="82"/>
      <c r="F192" s="83"/>
      <c r="G192" s="89"/>
      <c r="H192" s="69"/>
      <c r="I192" s="94"/>
      <c r="J192" s="100"/>
      <c r="K192" s="94"/>
      <c r="L192" s="101"/>
      <c r="M192" s="100"/>
      <c r="N192" s="101"/>
    </row>
    <row r="193" spans="1:14" ht="15" customHeight="1" x14ac:dyDescent="0.25">
      <c r="A193" s="66"/>
      <c r="B193" s="67"/>
      <c r="C193" s="68"/>
      <c r="D193" s="77"/>
      <c r="E193" s="82"/>
      <c r="F193" s="83"/>
      <c r="G193" s="89"/>
      <c r="H193" s="69"/>
      <c r="I193" s="94"/>
      <c r="J193" s="100"/>
      <c r="K193" s="94"/>
      <c r="L193" s="101"/>
      <c r="M193" s="100"/>
      <c r="N193" s="101"/>
    </row>
    <row r="194" spans="1:14" ht="15" customHeight="1" x14ac:dyDescent="0.25">
      <c r="A194" s="66"/>
      <c r="B194" s="67"/>
      <c r="C194" s="68"/>
      <c r="D194" s="77"/>
      <c r="E194" s="82"/>
      <c r="F194" s="83"/>
      <c r="G194" s="89"/>
      <c r="H194" s="69"/>
      <c r="I194" s="94"/>
      <c r="J194" s="100"/>
      <c r="K194" s="94"/>
      <c r="L194" s="101"/>
      <c r="M194" s="100"/>
      <c r="N194" s="101"/>
    </row>
    <row r="195" spans="1:14" ht="15" customHeight="1" x14ac:dyDescent="0.25">
      <c r="A195" s="66"/>
      <c r="B195" s="67"/>
      <c r="C195" s="68"/>
      <c r="D195" s="77"/>
      <c r="E195" s="82"/>
      <c r="F195" s="83"/>
      <c r="G195" s="89"/>
      <c r="H195" s="69"/>
      <c r="I195" s="94"/>
      <c r="J195" s="100"/>
      <c r="K195" s="94"/>
      <c r="L195" s="101"/>
      <c r="M195" s="100"/>
      <c r="N195" s="101"/>
    </row>
    <row r="196" spans="1:14" ht="15" customHeight="1" x14ac:dyDescent="0.25">
      <c r="A196" s="66"/>
      <c r="B196" s="67"/>
      <c r="C196" s="68"/>
      <c r="D196" s="77"/>
      <c r="E196" s="82"/>
      <c r="F196" s="83"/>
      <c r="G196" s="89"/>
      <c r="H196" s="69"/>
      <c r="I196" s="94"/>
      <c r="J196" s="100"/>
      <c r="K196" s="94"/>
      <c r="L196" s="101"/>
      <c r="M196" s="100"/>
      <c r="N196" s="101"/>
    </row>
    <row r="197" spans="1:14" ht="15" customHeight="1" x14ac:dyDescent="0.25">
      <c r="A197" s="66"/>
      <c r="B197" s="67"/>
      <c r="C197" s="68"/>
      <c r="D197" s="77"/>
      <c r="E197" s="82"/>
      <c r="F197" s="83"/>
      <c r="G197" s="89"/>
      <c r="H197" s="69"/>
      <c r="I197" s="94"/>
      <c r="J197" s="100"/>
      <c r="K197" s="94"/>
      <c r="L197" s="101"/>
      <c r="M197" s="100"/>
      <c r="N197" s="101"/>
    </row>
    <row r="198" spans="1:14" ht="15" customHeight="1" x14ac:dyDescent="0.25">
      <c r="A198" s="66"/>
      <c r="B198" s="67"/>
      <c r="C198" s="68"/>
      <c r="D198" s="77"/>
      <c r="E198" s="82"/>
      <c r="F198" s="83"/>
      <c r="G198" s="89"/>
      <c r="H198" s="69"/>
      <c r="I198" s="94"/>
      <c r="J198" s="100"/>
      <c r="K198" s="94"/>
      <c r="L198" s="101"/>
      <c r="M198" s="100"/>
      <c r="N198" s="101"/>
    </row>
    <row r="199" spans="1:14" ht="15" customHeight="1" x14ac:dyDescent="0.25">
      <c r="A199" s="66"/>
      <c r="B199" s="67"/>
      <c r="C199" s="68"/>
      <c r="D199" s="77"/>
      <c r="E199" s="82"/>
      <c r="F199" s="83"/>
      <c r="G199" s="89"/>
      <c r="H199" s="69"/>
      <c r="I199" s="94"/>
      <c r="J199" s="100"/>
      <c r="K199" s="94"/>
      <c r="L199" s="101"/>
      <c r="M199" s="100"/>
      <c r="N199" s="101"/>
    </row>
    <row r="200" spans="1:14" ht="15" customHeight="1" x14ac:dyDescent="0.25">
      <c r="A200" s="66"/>
      <c r="B200" s="67"/>
      <c r="C200" s="68"/>
      <c r="D200" s="77"/>
      <c r="E200" s="82"/>
      <c r="F200" s="83"/>
      <c r="G200" s="89"/>
      <c r="H200" s="69"/>
      <c r="I200" s="94"/>
      <c r="J200" s="100"/>
      <c r="K200" s="94"/>
      <c r="L200" s="101"/>
      <c r="M200" s="100"/>
      <c r="N200" s="101"/>
    </row>
    <row r="201" spans="1:14" ht="15" customHeight="1" x14ac:dyDescent="0.25">
      <c r="A201" s="66"/>
      <c r="B201" s="67"/>
      <c r="C201" s="68"/>
      <c r="D201" s="77"/>
      <c r="E201" s="82"/>
      <c r="F201" s="83"/>
      <c r="G201" s="89"/>
      <c r="H201" s="69"/>
      <c r="I201" s="94"/>
      <c r="J201" s="100"/>
      <c r="K201" s="94"/>
      <c r="L201" s="101"/>
      <c r="M201" s="100"/>
      <c r="N201" s="101"/>
    </row>
    <row r="202" spans="1:14" ht="15" customHeight="1" x14ac:dyDescent="0.25">
      <c r="A202" s="66"/>
      <c r="B202" s="67"/>
      <c r="C202" s="68"/>
      <c r="D202" s="77"/>
      <c r="E202" s="82"/>
      <c r="F202" s="83"/>
      <c r="G202" s="89"/>
      <c r="H202" s="69"/>
      <c r="I202" s="94"/>
      <c r="J202" s="100"/>
      <c r="K202" s="94"/>
      <c r="L202" s="101"/>
      <c r="M202" s="100"/>
      <c r="N202" s="101"/>
    </row>
    <row r="203" spans="1:14" ht="15" customHeight="1" x14ac:dyDescent="0.25">
      <c r="A203" s="66"/>
      <c r="B203" s="67"/>
      <c r="C203" s="68"/>
      <c r="D203" s="77"/>
      <c r="E203" s="82"/>
      <c r="F203" s="83"/>
      <c r="G203" s="89"/>
      <c r="H203" s="69"/>
      <c r="I203" s="94"/>
      <c r="J203" s="100"/>
      <c r="K203" s="94"/>
      <c r="L203" s="101"/>
      <c r="M203" s="100"/>
      <c r="N203" s="101"/>
    </row>
    <row r="204" spans="1:14" ht="15" customHeight="1" x14ac:dyDescent="0.25">
      <c r="A204" s="66"/>
      <c r="B204" s="67"/>
      <c r="C204" s="68"/>
      <c r="D204" s="77"/>
      <c r="E204" s="82"/>
      <c r="F204" s="83"/>
      <c r="G204" s="89"/>
      <c r="H204" s="69"/>
      <c r="I204" s="94"/>
      <c r="J204" s="100"/>
      <c r="K204" s="94"/>
      <c r="L204" s="101"/>
      <c r="M204" s="100"/>
      <c r="N204" s="101"/>
    </row>
    <row r="205" spans="1:14" ht="15" customHeight="1" x14ac:dyDescent="0.25">
      <c r="A205" s="66"/>
      <c r="B205" s="67"/>
      <c r="C205" s="68"/>
      <c r="D205" s="77"/>
      <c r="E205" s="82"/>
      <c r="F205" s="83"/>
      <c r="G205" s="89"/>
      <c r="H205" s="69"/>
      <c r="I205" s="94"/>
      <c r="J205" s="100"/>
      <c r="K205" s="94"/>
      <c r="L205" s="101"/>
      <c r="M205" s="100"/>
      <c r="N205" s="101"/>
    </row>
    <row r="206" spans="1:14" ht="15" customHeight="1" x14ac:dyDescent="0.25">
      <c r="A206" s="66"/>
      <c r="B206" s="67"/>
      <c r="C206" s="68"/>
      <c r="D206" s="77"/>
      <c r="E206" s="82"/>
      <c r="F206" s="83"/>
      <c r="G206" s="89"/>
      <c r="H206" s="69"/>
      <c r="I206" s="94"/>
      <c r="J206" s="100"/>
      <c r="K206" s="94"/>
      <c r="L206" s="101"/>
      <c r="M206" s="100"/>
      <c r="N206" s="101"/>
    </row>
    <row r="207" spans="1:14" ht="15" customHeight="1" x14ac:dyDescent="0.25">
      <c r="A207" s="66"/>
      <c r="B207" s="67"/>
      <c r="C207" s="68"/>
      <c r="D207" s="77"/>
      <c r="E207" s="82"/>
      <c r="F207" s="83"/>
      <c r="G207" s="89"/>
      <c r="H207" s="69"/>
      <c r="I207" s="94"/>
      <c r="J207" s="100"/>
      <c r="K207" s="94"/>
      <c r="L207" s="101"/>
      <c r="M207" s="100"/>
      <c r="N207" s="101"/>
    </row>
    <row r="208" spans="1:14" ht="15" customHeight="1" x14ac:dyDescent="0.25">
      <c r="A208" s="66"/>
      <c r="B208" s="67"/>
      <c r="C208" s="68"/>
      <c r="D208" s="77"/>
      <c r="E208" s="82"/>
      <c r="F208" s="83"/>
      <c r="G208" s="89"/>
      <c r="H208" s="69"/>
      <c r="I208" s="94"/>
      <c r="J208" s="100"/>
      <c r="K208" s="94"/>
      <c r="L208" s="101"/>
      <c r="M208" s="100"/>
      <c r="N208" s="101"/>
    </row>
    <row r="209" spans="1:14" ht="15" customHeight="1" x14ac:dyDescent="0.25">
      <c r="A209" s="66"/>
      <c r="B209" s="67"/>
      <c r="C209" s="68"/>
      <c r="D209" s="77"/>
      <c r="E209" s="82"/>
      <c r="F209" s="83"/>
      <c r="G209" s="89"/>
      <c r="H209" s="69"/>
      <c r="I209" s="94"/>
      <c r="J209" s="100"/>
      <c r="K209" s="94"/>
      <c r="L209" s="101"/>
      <c r="M209" s="100"/>
      <c r="N209" s="101"/>
    </row>
    <row r="210" spans="1:14" ht="15" customHeight="1" x14ac:dyDescent="0.25">
      <c r="A210" s="66"/>
      <c r="B210" s="67"/>
      <c r="C210" s="68"/>
      <c r="D210" s="77"/>
      <c r="E210" s="82"/>
      <c r="F210" s="83"/>
      <c r="G210" s="89"/>
      <c r="H210" s="69"/>
      <c r="I210" s="94"/>
      <c r="J210" s="100"/>
      <c r="K210" s="94"/>
      <c r="L210" s="101"/>
      <c r="M210" s="100"/>
      <c r="N210" s="101"/>
    </row>
    <row r="211" spans="1:14" ht="15" customHeight="1" x14ac:dyDescent="0.25">
      <c r="A211" s="66"/>
      <c r="B211" s="67"/>
      <c r="C211" s="68"/>
      <c r="D211" s="77"/>
      <c r="E211" s="82"/>
      <c r="F211" s="83"/>
      <c r="G211" s="89"/>
      <c r="H211" s="69"/>
      <c r="I211" s="94"/>
      <c r="J211" s="100"/>
      <c r="K211" s="94"/>
      <c r="L211" s="101"/>
      <c r="M211" s="100"/>
      <c r="N211" s="101"/>
    </row>
    <row r="212" spans="1:14" ht="15" customHeight="1" x14ac:dyDescent="0.25">
      <c r="A212" s="66"/>
      <c r="B212" s="67"/>
      <c r="C212" s="68"/>
      <c r="D212" s="77"/>
      <c r="E212" s="82"/>
      <c r="F212" s="83"/>
      <c r="G212" s="89"/>
      <c r="H212" s="69"/>
      <c r="I212" s="94"/>
      <c r="J212" s="100"/>
      <c r="K212" s="94"/>
      <c r="L212" s="101"/>
      <c r="M212" s="100"/>
      <c r="N212" s="101"/>
    </row>
    <row r="213" spans="1:14" ht="15" customHeight="1" x14ac:dyDescent="0.25">
      <c r="A213" s="66"/>
      <c r="B213" s="67"/>
      <c r="C213" s="68"/>
      <c r="D213" s="77"/>
      <c r="E213" s="82"/>
      <c r="F213" s="83"/>
      <c r="G213" s="89"/>
      <c r="H213" s="69"/>
      <c r="I213" s="94"/>
      <c r="J213" s="100"/>
      <c r="K213" s="94"/>
      <c r="L213" s="101"/>
      <c r="M213" s="100"/>
      <c r="N213" s="101"/>
    </row>
    <row r="214" spans="1:14" ht="15" customHeight="1" x14ac:dyDescent="0.25">
      <c r="A214" s="66"/>
      <c r="B214" s="67"/>
      <c r="C214" s="68"/>
      <c r="D214" s="77"/>
      <c r="E214" s="82"/>
      <c r="F214" s="83"/>
      <c r="G214" s="89"/>
      <c r="H214" s="69"/>
      <c r="I214" s="94"/>
      <c r="J214" s="100"/>
      <c r="K214" s="94"/>
      <c r="L214" s="101"/>
      <c r="M214" s="100"/>
      <c r="N214" s="101"/>
    </row>
    <row r="215" spans="1:14" ht="15" customHeight="1" x14ac:dyDescent="0.25">
      <c r="A215" s="66"/>
      <c r="B215" s="67"/>
      <c r="C215" s="68"/>
      <c r="D215" s="77"/>
      <c r="E215" s="82"/>
      <c r="F215" s="83"/>
      <c r="G215" s="89"/>
      <c r="H215" s="69"/>
      <c r="I215" s="94"/>
      <c r="J215" s="100"/>
      <c r="K215" s="94"/>
      <c r="L215" s="101"/>
      <c r="M215" s="100"/>
      <c r="N215" s="101"/>
    </row>
    <row r="216" spans="1:14" ht="15" customHeight="1" x14ac:dyDescent="0.25">
      <c r="A216" s="66"/>
      <c r="B216" s="67"/>
      <c r="C216" s="68"/>
      <c r="D216" s="77"/>
      <c r="E216" s="82"/>
      <c r="F216" s="83"/>
      <c r="G216" s="89"/>
      <c r="H216" s="69"/>
      <c r="I216" s="94"/>
      <c r="J216" s="100"/>
      <c r="K216" s="94"/>
      <c r="L216" s="101"/>
      <c r="M216" s="100"/>
      <c r="N216" s="101"/>
    </row>
    <row r="217" spans="1:14" ht="15" customHeight="1" x14ac:dyDescent="0.25">
      <c r="A217" s="66"/>
      <c r="B217" s="67"/>
      <c r="C217" s="71"/>
      <c r="D217" s="79"/>
      <c r="E217" s="85"/>
      <c r="F217" s="83"/>
      <c r="G217" s="89"/>
      <c r="H217" s="69"/>
      <c r="I217" s="94"/>
      <c r="J217" s="100"/>
      <c r="K217" s="94"/>
      <c r="L217" s="101"/>
      <c r="M217" s="100"/>
      <c r="N217" s="101"/>
    </row>
    <row r="218" spans="1:14" ht="15" customHeight="1" x14ac:dyDescent="0.25">
      <c r="A218" s="66"/>
      <c r="B218" s="67"/>
      <c r="C218" s="68"/>
      <c r="D218" s="77"/>
      <c r="E218" s="82"/>
      <c r="F218" s="83"/>
      <c r="G218" s="89"/>
      <c r="H218" s="69"/>
      <c r="I218" s="94"/>
      <c r="J218" s="100"/>
      <c r="K218" s="94"/>
      <c r="L218" s="101"/>
      <c r="M218" s="100"/>
      <c r="N218" s="101"/>
    </row>
    <row r="219" spans="1:14" ht="15" customHeight="1" x14ac:dyDescent="0.25">
      <c r="A219" s="66"/>
      <c r="B219" s="67"/>
      <c r="C219" s="68"/>
      <c r="D219" s="77"/>
      <c r="E219" s="82"/>
      <c r="F219" s="83"/>
      <c r="G219" s="89"/>
      <c r="H219" s="69"/>
      <c r="I219" s="94"/>
      <c r="J219" s="100"/>
      <c r="K219" s="94"/>
      <c r="L219" s="101"/>
      <c r="M219" s="100"/>
      <c r="N219" s="101"/>
    </row>
    <row r="220" spans="1:14" ht="15" customHeight="1" x14ac:dyDescent="0.25">
      <c r="A220" s="66"/>
      <c r="B220" s="67"/>
      <c r="C220" s="68"/>
      <c r="D220" s="77"/>
      <c r="E220" s="82"/>
      <c r="F220" s="83"/>
      <c r="G220" s="89"/>
      <c r="H220" s="69"/>
      <c r="I220" s="94"/>
      <c r="J220" s="100"/>
      <c r="K220" s="94"/>
      <c r="L220" s="101"/>
      <c r="M220" s="100"/>
      <c r="N220" s="101"/>
    </row>
    <row r="221" spans="1:14" ht="15" customHeight="1" x14ac:dyDescent="0.25">
      <c r="A221" s="66"/>
      <c r="B221" s="67"/>
      <c r="C221" s="70"/>
      <c r="D221" s="78"/>
      <c r="E221" s="84"/>
      <c r="F221" s="83"/>
      <c r="G221" s="89"/>
      <c r="H221" s="69"/>
      <c r="I221" s="94"/>
      <c r="J221" s="100"/>
      <c r="K221" s="94"/>
      <c r="L221" s="101"/>
      <c r="M221" s="100"/>
      <c r="N221" s="101"/>
    </row>
    <row r="222" spans="1:14" ht="15" customHeight="1" x14ac:dyDescent="0.25">
      <c r="A222" s="66"/>
      <c r="B222" s="67"/>
      <c r="C222" s="68"/>
      <c r="D222" s="77"/>
      <c r="E222" s="82"/>
      <c r="F222" s="83"/>
      <c r="G222" s="89"/>
      <c r="H222" s="69"/>
      <c r="I222" s="94"/>
      <c r="J222" s="100"/>
      <c r="K222" s="94"/>
      <c r="L222" s="101"/>
      <c r="M222" s="100"/>
      <c r="N222" s="101"/>
    </row>
    <row r="223" spans="1:14" ht="15" customHeight="1" x14ac:dyDescent="0.25">
      <c r="A223" s="66"/>
      <c r="B223" s="67"/>
      <c r="C223" s="68"/>
      <c r="D223" s="77"/>
      <c r="E223" s="82"/>
      <c r="F223" s="83"/>
      <c r="G223" s="89"/>
      <c r="H223" s="69"/>
      <c r="I223" s="94"/>
      <c r="J223" s="100"/>
      <c r="K223" s="94"/>
      <c r="L223" s="101"/>
      <c r="M223" s="100"/>
      <c r="N223" s="101"/>
    </row>
    <row r="224" spans="1:14" ht="15" customHeight="1" x14ac:dyDescent="0.25">
      <c r="A224" s="66"/>
      <c r="B224" s="67"/>
      <c r="C224" s="68"/>
      <c r="D224" s="77"/>
      <c r="E224" s="82"/>
      <c r="F224" s="83"/>
      <c r="G224" s="89"/>
      <c r="H224" s="69"/>
      <c r="I224" s="94"/>
      <c r="J224" s="100"/>
      <c r="K224" s="94"/>
      <c r="L224" s="101"/>
      <c r="M224" s="100"/>
      <c r="N224" s="101"/>
    </row>
    <row r="225" spans="1:14" ht="15" customHeight="1" x14ac:dyDescent="0.25">
      <c r="A225" s="66"/>
      <c r="B225" s="67"/>
      <c r="C225" s="68"/>
      <c r="D225" s="77"/>
      <c r="E225" s="82"/>
      <c r="F225" s="83"/>
      <c r="G225" s="89"/>
      <c r="H225" s="69"/>
      <c r="I225" s="94"/>
      <c r="J225" s="100"/>
      <c r="K225" s="94"/>
      <c r="L225" s="101"/>
      <c r="M225" s="100"/>
      <c r="N225" s="101"/>
    </row>
    <row r="226" spans="1:14" ht="15" customHeight="1" x14ac:dyDescent="0.25">
      <c r="A226" s="66"/>
      <c r="B226" s="67"/>
      <c r="C226" s="68"/>
      <c r="D226" s="77"/>
      <c r="E226" s="82"/>
      <c r="F226" s="83"/>
      <c r="G226" s="89"/>
      <c r="H226" s="69"/>
      <c r="I226" s="94"/>
      <c r="J226" s="100"/>
      <c r="K226" s="94"/>
      <c r="L226" s="101"/>
      <c r="M226" s="100"/>
      <c r="N226" s="101"/>
    </row>
    <row r="227" spans="1:14" ht="15" customHeight="1" x14ac:dyDescent="0.25">
      <c r="A227" s="66"/>
      <c r="B227" s="67"/>
      <c r="C227" s="68"/>
      <c r="D227" s="77"/>
      <c r="E227" s="82"/>
      <c r="F227" s="83"/>
      <c r="G227" s="89"/>
      <c r="H227" s="69"/>
      <c r="I227" s="94"/>
      <c r="J227" s="100"/>
      <c r="K227" s="94"/>
      <c r="L227" s="101"/>
      <c r="M227" s="100"/>
      <c r="N227" s="101"/>
    </row>
    <row r="228" spans="1:14" ht="15" customHeight="1" x14ac:dyDescent="0.25">
      <c r="A228" s="66"/>
      <c r="B228" s="67"/>
      <c r="C228" s="68"/>
      <c r="D228" s="77"/>
      <c r="E228" s="82"/>
      <c r="F228" s="83"/>
      <c r="G228" s="89"/>
      <c r="H228" s="69"/>
      <c r="I228" s="94"/>
      <c r="J228" s="100"/>
      <c r="K228" s="94"/>
      <c r="L228" s="101"/>
      <c r="M228" s="100"/>
      <c r="N228" s="101"/>
    </row>
    <row r="229" spans="1:14" ht="15" customHeight="1" x14ac:dyDescent="0.25">
      <c r="A229" s="66"/>
      <c r="B229" s="67"/>
      <c r="C229" s="68"/>
      <c r="D229" s="77"/>
      <c r="E229" s="82"/>
      <c r="F229" s="83"/>
      <c r="G229" s="89"/>
      <c r="H229" s="69"/>
      <c r="I229" s="94"/>
      <c r="J229" s="100"/>
      <c r="K229" s="94"/>
      <c r="L229" s="101"/>
      <c r="M229" s="100"/>
      <c r="N229" s="101"/>
    </row>
    <row r="230" spans="1:14" ht="15" customHeight="1" x14ac:dyDescent="0.25">
      <c r="A230" s="66"/>
      <c r="B230" s="67"/>
      <c r="C230" s="68"/>
      <c r="D230" s="77"/>
      <c r="E230" s="82"/>
      <c r="F230" s="83"/>
      <c r="G230" s="89"/>
      <c r="H230" s="69"/>
      <c r="I230" s="94"/>
      <c r="J230" s="100"/>
      <c r="K230" s="94"/>
      <c r="L230" s="101"/>
      <c r="M230" s="100"/>
      <c r="N230" s="101"/>
    </row>
    <row r="231" spans="1:14" ht="15" customHeight="1" x14ac:dyDescent="0.25">
      <c r="A231" s="66"/>
      <c r="B231" s="67"/>
      <c r="C231" s="68"/>
      <c r="D231" s="77"/>
      <c r="E231" s="82"/>
      <c r="F231" s="83"/>
      <c r="G231" s="89"/>
      <c r="H231" s="69"/>
      <c r="I231" s="94"/>
      <c r="J231" s="100"/>
      <c r="K231" s="94"/>
      <c r="L231" s="101"/>
      <c r="M231" s="100"/>
      <c r="N231" s="101"/>
    </row>
    <row r="232" spans="1:14" ht="15" customHeight="1" x14ac:dyDescent="0.25">
      <c r="A232" s="66"/>
      <c r="B232" s="67"/>
      <c r="C232" s="68"/>
      <c r="D232" s="77"/>
      <c r="E232" s="82"/>
      <c r="F232" s="83"/>
      <c r="G232" s="89"/>
      <c r="H232" s="69"/>
      <c r="I232" s="94"/>
      <c r="J232" s="100"/>
      <c r="K232" s="94"/>
      <c r="L232" s="101"/>
      <c r="M232" s="100"/>
      <c r="N232" s="101"/>
    </row>
    <row r="233" spans="1:14" ht="15" customHeight="1" x14ac:dyDescent="0.25">
      <c r="A233" s="66"/>
      <c r="B233" s="67"/>
      <c r="C233" s="71"/>
      <c r="D233" s="79"/>
      <c r="E233" s="85"/>
      <c r="F233" s="83"/>
      <c r="G233" s="89"/>
      <c r="H233" s="69"/>
      <c r="I233" s="94"/>
      <c r="J233" s="100"/>
      <c r="K233" s="94"/>
      <c r="L233" s="101"/>
      <c r="M233" s="100"/>
      <c r="N233" s="101"/>
    </row>
    <row r="234" spans="1:14" ht="15" customHeight="1" x14ac:dyDescent="0.25">
      <c r="A234" s="66"/>
      <c r="B234" s="67"/>
      <c r="C234" s="71"/>
      <c r="D234" s="79"/>
      <c r="E234" s="85"/>
      <c r="F234" s="83"/>
      <c r="G234" s="89"/>
      <c r="H234" s="69"/>
      <c r="I234" s="94"/>
      <c r="J234" s="100"/>
      <c r="K234" s="94"/>
      <c r="L234" s="101"/>
      <c r="M234" s="100"/>
      <c r="N234" s="101"/>
    </row>
    <row r="235" spans="1:14" ht="15" customHeight="1" x14ac:dyDescent="0.25">
      <c r="A235" s="66"/>
      <c r="B235" s="67"/>
      <c r="C235" s="71"/>
      <c r="D235" s="79"/>
      <c r="E235" s="85"/>
      <c r="F235" s="83"/>
      <c r="G235" s="89"/>
      <c r="H235" s="69"/>
      <c r="I235" s="94"/>
      <c r="J235" s="100"/>
      <c r="K235" s="94"/>
      <c r="L235" s="101"/>
      <c r="M235" s="100"/>
      <c r="N235" s="101"/>
    </row>
    <row r="236" spans="1:14" ht="15" customHeight="1" x14ac:dyDescent="0.25">
      <c r="A236" s="66"/>
      <c r="B236" s="67"/>
      <c r="C236" s="71"/>
      <c r="D236" s="79"/>
      <c r="E236" s="85"/>
      <c r="F236" s="83"/>
      <c r="G236" s="89"/>
      <c r="H236" s="69"/>
      <c r="I236" s="94"/>
      <c r="J236" s="100"/>
      <c r="K236" s="94"/>
      <c r="L236" s="101"/>
      <c r="M236" s="100"/>
      <c r="N236" s="101"/>
    </row>
    <row r="237" spans="1:14" ht="15" customHeight="1" x14ac:dyDescent="0.25">
      <c r="A237" s="66"/>
      <c r="B237" s="67"/>
      <c r="C237" s="68"/>
      <c r="D237" s="77"/>
      <c r="E237" s="82"/>
      <c r="F237" s="83"/>
      <c r="G237" s="89"/>
      <c r="H237" s="69"/>
      <c r="I237" s="94"/>
      <c r="J237" s="100"/>
      <c r="K237" s="94"/>
      <c r="L237" s="101"/>
      <c r="M237" s="100"/>
      <c r="N237" s="101"/>
    </row>
    <row r="238" spans="1:14" ht="15" customHeight="1" x14ac:dyDescent="0.25">
      <c r="A238" s="66"/>
      <c r="B238" s="67"/>
      <c r="C238" s="68"/>
      <c r="D238" s="77"/>
      <c r="E238" s="82"/>
      <c r="F238" s="83"/>
      <c r="G238" s="89"/>
      <c r="H238" s="69"/>
      <c r="I238" s="94"/>
      <c r="J238" s="100"/>
      <c r="K238" s="94"/>
      <c r="L238" s="101"/>
      <c r="M238" s="100"/>
      <c r="N238" s="101"/>
    </row>
    <row r="239" spans="1:14" ht="15" customHeight="1" x14ac:dyDescent="0.25">
      <c r="A239" s="66"/>
      <c r="B239" s="67"/>
      <c r="C239" s="68"/>
      <c r="D239" s="77"/>
      <c r="E239" s="82"/>
      <c r="F239" s="83"/>
      <c r="G239" s="89"/>
      <c r="H239" s="69"/>
      <c r="I239" s="94"/>
      <c r="J239" s="100"/>
      <c r="K239" s="94"/>
      <c r="L239" s="101"/>
      <c r="M239" s="100"/>
      <c r="N239" s="101"/>
    </row>
    <row r="240" spans="1:14" ht="15" customHeight="1" x14ac:dyDescent="0.25">
      <c r="A240" s="66"/>
      <c r="B240" s="67"/>
      <c r="C240" s="68"/>
      <c r="D240" s="77"/>
      <c r="E240" s="82"/>
      <c r="F240" s="83"/>
      <c r="G240" s="89"/>
      <c r="H240" s="69"/>
      <c r="I240" s="94"/>
      <c r="J240" s="100"/>
      <c r="K240" s="94"/>
      <c r="L240" s="101"/>
      <c r="M240" s="100"/>
      <c r="N240" s="101"/>
    </row>
    <row r="241" spans="1:14" ht="15" customHeight="1" x14ac:dyDescent="0.25">
      <c r="A241" s="66"/>
      <c r="B241" s="67"/>
      <c r="C241" s="68"/>
      <c r="D241" s="77"/>
      <c r="E241" s="82"/>
      <c r="F241" s="83"/>
      <c r="G241" s="89"/>
      <c r="H241" s="69"/>
      <c r="I241" s="94"/>
      <c r="J241" s="100"/>
      <c r="K241" s="94"/>
      <c r="L241" s="101"/>
      <c r="M241" s="100"/>
      <c r="N241" s="101"/>
    </row>
    <row r="242" spans="1:14" ht="15" customHeight="1" x14ac:dyDescent="0.25">
      <c r="A242" s="66"/>
      <c r="B242" s="67"/>
      <c r="C242" s="68"/>
      <c r="D242" s="77"/>
      <c r="E242" s="82"/>
      <c r="F242" s="83"/>
      <c r="G242" s="89"/>
      <c r="H242" s="69"/>
      <c r="I242" s="94"/>
      <c r="J242" s="100"/>
      <c r="K242" s="94"/>
      <c r="L242" s="101"/>
      <c r="M242" s="100"/>
      <c r="N242" s="101"/>
    </row>
    <row r="243" spans="1:14" ht="15" customHeight="1" x14ac:dyDescent="0.25">
      <c r="A243" s="66"/>
      <c r="B243" s="67"/>
      <c r="C243" s="68"/>
      <c r="D243" s="77"/>
      <c r="E243" s="82"/>
      <c r="F243" s="83"/>
      <c r="G243" s="89"/>
      <c r="H243" s="69"/>
      <c r="I243" s="94"/>
      <c r="J243" s="100"/>
      <c r="K243" s="94"/>
      <c r="L243" s="101"/>
      <c r="M243" s="100"/>
      <c r="N243" s="101"/>
    </row>
    <row r="244" spans="1:14" ht="15" customHeight="1" x14ac:dyDescent="0.25">
      <c r="A244" s="66"/>
      <c r="B244" s="67"/>
      <c r="C244" s="68"/>
      <c r="D244" s="77"/>
      <c r="E244" s="82"/>
      <c r="F244" s="83"/>
      <c r="G244" s="89"/>
      <c r="H244" s="69"/>
      <c r="I244" s="94"/>
      <c r="J244" s="100"/>
      <c r="K244" s="94"/>
      <c r="L244" s="101"/>
      <c r="M244" s="100"/>
      <c r="N244" s="101"/>
    </row>
    <row r="245" spans="1:14" ht="15" customHeight="1" x14ac:dyDescent="0.25">
      <c r="A245" s="66"/>
      <c r="B245" s="67"/>
      <c r="C245" s="68"/>
      <c r="D245" s="77"/>
      <c r="E245" s="82"/>
      <c r="F245" s="83"/>
      <c r="G245" s="89"/>
      <c r="H245" s="69"/>
      <c r="I245" s="94"/>
      <c r="J245" s="100"/>
      <c r="K245" s="94"/>
      <c r="L245" s="101"/>
      <c r="M245" s="100"/>
      <c r="N245" s="101"/>
    </row>
    <row r="246" spans="1:14" ht="15" customHeight="1" x14ac:dyDescent="0.25">
      <c r="A246" s="66"/>
      <c r="B246" s="67"/>
      <c r="C246" s="68"/>
      <c r="D246" s="77"/>
      <c r="E246" s="82"/>
      <c r="F246" s="83"/>
      <c r="G246" s="89"/>
      <c r="H246" s="69"/>
      <c r="I246" s="94"/>
      <c r="J246" s="100"/>
      <c r="K246" s="94"/>
      <c r="L246" s="101"/>
      <c r="M246" s="100"/>
      <c r="N246" s="101"/>
    </row>
    <row r="247" spans="1:14" ht="15" customHeight="1" x14ac:dyDescent="0.25">
      <c r="A247" s="66"/>
      <c r="B247" s="67"/>
      <c r="C247" s="68"/>
      <c r="D247" s="77"/>
      <c r="E247" s="82"/>
      <c r="F247" s="83"/>
      <c r="G247" s="89"/>
      <c r="H247" s="69"/>
      <c r="I247" s="94"/>
      <c r="J247" s="100"/>
      <c r="K247" s="94"/>
      <c r="L247" s="101"/>
      <c r="M247" s="100"/>
      <c r="N247" s="101"/>
    </row>
    <row r="248" spans="1:14" ht="15" customHeight="1" x14ac:dyDescent="0.25">
      <c r="A248" s="66"/>
      <c r="B248" s="67"/>
      <c r="C248" s="68"/>
      <c r="D248" s="77"/>
      <c r="E248" s="82"/>
      <c r="F248" s="83"/>
      <c r="G248" s="89"/>
      <c r="H248" s="69"/>
      <c r="I248" s="94"/>
      <c r="J248" s="100"/>
      <c r="K248" s="94"/>
      <c r="L248" s="101"/>
      <c r="M248" s="100"/>
      <c r="N248" s="101"/>
    </row>
    <row r="249" spans="1:14" ht="15" customHeight="1" x14ac:dyDescent="0.25">
      <c r="A249" s="66"/>
      <c r="B249" s="67"/>
      <c r="C249" s="68"/>
      <c r="D249" s="77"/>
      <c r="E249" s="82"/>
      <c r="F249" s="83"/>
      <c r="G249" s="89"/>
      <c r="H249" s="69"/>
      <c r="I249" s="94"/>
      <c r="J249" s="100"/>
      <c r="K249" s="94"/>
      <c r="L249" s="101"/>
      <c r="M249" s="100"/>
      <c r="N249" s="101"/>
    </row>
    <row r="250" spans="1:14" ht="15" customHeight="1" x14ac:dyDescent="0.25">
      <c r="A250" s="66"/>
      <c r="B250" s="67"/>
      <c r="C250" s="68"/>
      <c r="D250" s="77"/>
      <c r="E250" s="82"/>
      <c r="F250" s="83"/>
      <c r="G250" s="89"/>
      <c r="H250" s="69"/>
      <c r="I250" s="94"/>
      <c r="J250" s="100"/>
      <c r="K250" s="94"/>
      <c r="L250" s="101"/>
      <c r="M250" s="100"/>
      <c r="N250" s="101"/>
    </row>
    <row r="251" spans="1:14" ht="15" customHeight="1" x14ac:dyDescent="0.25">
      <c r="A251" s="66"/>
      <c r="B251" s="67"/>
      <c r="C251" s="68"/>
      <c r="D251" s="77"/>
      <c r="E251" s="82"/>
      <c r="F251" s="83"/>
      <c r="G251" s="89"/>
      <c r="H251" s="69"/>
      <c r="I251" s="94"/>
      <c r="J251" s="100"/>
      <c r="K251" s="94"/>
      <c r="L251" s="101"/>
      <c r="M251" s="100"/>
      <c r="N251" s="101"/>
    </row>
    <row r="252" spans="1:14" ht="15" customHeight="1" x14ac:dyDescent="0.25">
      <c r="A252" s="66"/>
      <c r="B252" s="67"/>
      <c r="C252" s="70"/>
      <c r="D252" s="78"/>
      <c r="E252" s="84"/>
      <c r="F252" s="83"/>
      <c r="G252" s="89"/>
      <c r="H252" s="69"/>
      <c r="I252" s="94"/>
      <c r="J252" s="100"/>
      <c r="K252" s="94"/>
      <c r="L252" s="101"/>
      <c r="M252" s="100"/>
      <c r="N252" s="101"/>
    </row>
    <row r="253" spans="1:14" ht="15" customHeight="1" x14ac:dyDescent="0.25">
      <c r="A253" s="66"/>
      <c r="B253" s="67"/>
      <c r="C253" s="70"/>
      <c r="D253" s="78"/>
      <c r="E253" s="84"/>
      <c r="F253" s="83"/>
      <c r="G253" s="89"/>
      <c r="H253" s="69"/>
      <c r="I253" s="94"/>
      <c r="J253" s="100"/>
      <c r="K253" s="94"/>
      <c r="L253" s="101"/>
      <c r="M253" s="100"/>
      <c r="N253" s="101"/>
    </row>
    <row r="254" spans="1:14" ht="15" customHeight="1" x14ac:dyDescent="0.25">
      <c r="A254" s="66"/>
      <c r="B254" s="67"/>
      <c r="C254" s="70"/>
      <c r="D254" s="78"/>
      <c r="E254" s="84"/>
      <c r="F254" s="83"/>
      <c r="G254" s="89"/>
      <c r="H254" s="69"/>
      <c r="I254" s="94"/>
      <c r="J254" s="100"/>
      <c r="K254" s="94"/>
      <c r="L254" s="101"/>
      <c r="M254" s="100"/>
      <c r="N254" s="101"/>
    </row>
    <row r="255" spans="1:14" ht="15" customHeight="1" x14ac:dyDescent="0.25">
      <c r="A255" s="66"/>
      <c r="B255" s="67"/>
      <c r="C255" s="70"/>
      <c r="D255" s="78"/>
      <c r="E255" s="84"/>
      <c r="F255" s="83"/>
      <c r="G255" s="89"/>
      <c r="H255" s="69"/>
      <c r="I255" s="94"/>
      <c r="J255" s="100"/>
      <c r="K255" s="94"/>
      <c r="L255" s="101"/>
      <c r="M255" s="100"/>
      <c r="N255" s="101"/>
    </row>
    <row r="256" spans="1:14" ht="15" customHeight="1" x14ac:dyDescent="0.25">
      <c r="A256" s="66"/>
      <c r="B256" s="67"/>
      <c r="C256" s="70"/>
      <c r="D256" s="78"/>
      <c r="E256" s="84"/>
      <c r="F256" s="83"/>
      <c r="G256" s="89"/>
      <c r="H256" s="69"/>
      <c r="I256" s="94"/>
      <c r="J256" s="100"/>
      <c r="K256" s="94"/>
      <c r="L256" s="101"/>
      <c r="M256" s="100"/>
      <c r="N256" s="101"/>
    </row>
    <row r="257" spans="1:14" ht="15" customHeight="1" x14ac:dyDescent="0.25">
      <c r="A257" s="66"/>
      <c r="B257" s="67"/>
      <c r="C257" s="70"/>
      <c r="D257" s="78"/>
      <c r="E257" s="84"/>
      <c r="F257" s="83"/>
      <c r="G257" s="89"/>
      <c r="H257" s="69"/>
      <c r="I257" s="94"/>
      <c r="J257" s="100"/>
      <c r="K257" s="94"/>
      <c r="L257" s="101"/>
      <c r="M257" s="100"/>
      <c r="N257" s="101"/>
    </row>
    <row r="258" spans="1:14" ht="15" customHeight="1" x14ac:dyDescent="0.25">
      <c r="A258" s="66"/>
      <c r="B258" s="67"/>
      <c r="C258" s="68"/>
      <c r="D258" s="77"/>
      <c r="E258" s="82"/>
      <c r="F258" s="83"/>
      <c r="G258" s="89"/>
      <c r="H258" s="69"/>
      <c r="I258" s="94"/>
      <c r="J258" s="100"/>
      <c r="K258" s="94"/>
      <c r="L258" s="101"/>
      <c r="M258" s="100"/>
      <c r="N258" s="101"/>
    </row>
    <row r="259" spans="1:14" ht="15" customHeight="1" x14ac:dyDescent="0.25">
      <c r="A259" s="66"/>
      <c r="B259" s="67"/>
      <c r="C259" s="68"/>
      <c r="D259" s="77"/>
      <c r="E259" s="82"/>
      <c r="F259" s="83"/>
      <c r="G259" s="89"/>
      <c r="H259" s="69"/>
      <c r="I259" s="94"/>
      <c r="J259" s="100"/>
      <c r="K259" s="94"/>
      <c r="L259" s="101"/>
      <c r="M259" s="100"/>
      <c r="N259" s="101"/>
    </row>
    <row r="260" spans="1:14" ht="15" customHeight="1" x14ac:dyDescent="0.25">
      <c r="A260" s="66"/>
      <c r="B260" s="67"/>
      <c r="C260" s="68"/>
      <c r="D260" s="77"/>
      <c r="E260" s="82"/>
      <c r="F260" s="83"/>
      <c r="G260" s="89"/>
      <c r="H260" s="69"/>
      <c r="I260" s="95"/>
      <c r="J260" s="102"/>
      <c r="K260" s="95"/>
      <c r="L260" s="103"/>
      <c r="M260" s="102"/>
      <c r="N260" s="103"/>
    </row>
    <row r="261" spans="1:14" ht="15" customHeight="1" x14ac:dyDescent="0.25">
      <c r="A261" s="66"/>
      <c r="B261" s="67"/>
      <c r="C261" s="68"/>
      <c r="D261" s="77"/>
      <c r="E261" s="82"/>
      <c r="F261" s="83"/>
      <c r="G261" s="89"/>
      <c r="H261" s="69"/>
      <c r="I261" s="94"/>
      <c r="J261" s="100"/>
      <c r="K261" s="94"/>
      <c r="L261" s="101"/>
      <c r="M261" s="100"/>
      <c r="N261" s="101"/>
    </row>
    <row r="262" spans="1:14" ht="15" customHeight="1" x14ac:dyDescent="0.25">
      <c r="A262" s="66"/>
      <c r="B262" s="67"/>
      <c r="C262" s="68"/>
      <c r="D262" s="77"/>
      <c r="E262" s="82"/>
      <c r="F262" s="83"/>
      <c r="G262" s="89"/>
      <c r="H262" s="69"/>
      <c r="I262" s="94"/>
      <c r="J262" s="100"/>
      <c r="K262" s="94"/>
      <c r="L262" s="101"/>
      <c r="M262" s="100"/>
      <c r="N262" s="101"/>
    </row>
    <row r="263" spans="1:14" ht="15" customHeight="1" x14ac:dyDescent="0.25">
      <c r="A263" s="66"/>
      <c r="B263" s="67"/>
      <c r="C263" s="68"/>
      <c r="D263" s="77"/>
      <c r="E263" s="82"/>
      <c r="F263" s="83"/>
      <c r="G263" s="89"/>
      <c r="H263" s="69"/>
      <c r="I263" s="94"/>
      <c r="J263" s="100"/>
      <c r="K263" s="94"/>
      <c r="L263" s="101"/>
      <c r="M263" s="100"/>
      <c r="N263" s="101"/>
    </row>
    <row r="264" spans="1:14" ht="15" customHeight="1" x14ac:dyDescent="0.25">
      <c r="A264" s="66"/>
      <c r="B264" s="67"/>
      <c r="C264" s="68"/>
      <c r="D264" s="77"/>
      <c r="E264" s="82"/>
      <c r="F264" s="83"/>
      <c r="G264" s="89"/>
      <c r="H264" s="69"/>
      <c r="I264" s="94"/>
      <c r="J264" s="100"/>
      <c r="K264" s="94"/>
      <c r="L264" s="101"/>
      <c r="M264" s="100"/>
      <c r="N264" s="101"/>
    </row>
    <row r="265" spans="1:14" ht="15" customHeight="1" x14ac:dyDescent="0.25">
      <c r="A265" s="66"/>
      <c r="B265" s="67"/>
      <c r="C265" s="68"/>
      <c r="D265" s="77"/>
      <c r="E265" s="82"/>
      <c r="F265" s="83"/>
      <c r="G265" s="89"/>
      <c r="H265" s="69"/>
      <c r="I265" s="94"/>
      <c r="J265" s="100"/>
      <c r="K265" s="94"/>
      <c r="L265" s="101"/>
      <c r="M265" s="100"/>
      <c r="N265" s="101"/>
    </row>
    <row r="266" spans="1:14" ht="15" customHeight="1" x14ac:dyDescent="0.25">
      <c r="A266" s="66"/>
      <c r="B266" s="67"/>
      <c r="C266" s="68"/>
      <c r="D266" s="77"/>
      <c r="E266" s="82"/>
      <c r="F266" s="83"/>
      <c r="G266" s="89"/>
      <c r="H266" s="69"/>
      <c r="I266" s="94"/>
      <c r="J266" s="100"/>
      <c r="K266" s="94"/>
      <c r="L266" s="101"/>
      <c r="M266" s="100"/>
      <c r="N266" s="101"/>
    </row>
    <row r="267" spans="1:14" ht="15" customHeight="1" x14ac:dyDescent="0.25">
      <c r="A267" s="66"/>
      <c r="B267" s="67"/>
      <c r="C267" s="68"/>
      <c r="D267" s="77"/>
      <c r="E267" s="82"/>
      <c r="F267" s="83"/>
      <c r="G267" s="89"/>
      <c r="H267" s="69"/>
      <c r="I267" s="94"/>
      <c r="J267" s="100"/>
      <c r="K267" s="94"/>
      <c r="L267" s="101"/>
      <c r="M267" s="100"/>
      <c r="N267" s="101"/>
    </row>
    <row r="268" spans="1:14" ht="15" customHeight="1" x14ac:dyDescent="0.25">
      <c r="A268" s="66"/>
      <c r="B268" s="67"/>
      <c r="C268" s="68"/>
      <c r="D268" s="77"/>
      <c r="E268" s="82"/>
      <c r="F268" s="83"/>
      <c r="G268" s="89"/>
      <c r="H268" s="69"/>
      <c r="I268" s="94"/>
      <c r="J268" s="100"/>
      <c r="K268" s="94"/>
      <c r="L268" s="101"/>
      <c r="M268" s="100"/>
      <c r="N268" s="101"/>
    </row>
    <row r="269" spans="1:14" ht="15" customHeight="1" x14ac:dyDescent="0.25">
      <c r="A269" s="66"/>
      <c r="B269" s="67"/>
      <c r="C269" s="68"/>
      <c r="D269" s="77"/>
      <c r="E269" s="82"/>
      <c r="F269" s="83"/>
      <c r="G269" s="89"/>
      <c r="H269" s="69"/>
      <c r="I269" s="94"/>
      <c r="J269" s="100"/>
      <c r="K269" s="94"/>
      <c r="L269" s="101"/>
      <c r="M269" s="100"/>
      <c r="N269" s="101"/>
    </row>
    <row r="270" spans="1:14" ht="15" customHeight="1" x14ac:dyDescent="0.25">
      <c r="A270" s="66"/>
      <c r="B270" s="67"/>
      <c r="C270" s="68"/>
      <c r="D270" s="77"/>
      <c r="E270" s="82"/>
      <c r="F270" s="83"/>
      <c r="G270" s="89"/>
      <c r="H270" s="69"/>
      <c r="I270" s="94"/>
      <c r="J270" s="100"/>
      <c r="K270" s="94"/>
      <c r="L270" s="101"/>
      <c r="M270" s="100"/>
      <c r="N270" s="101"/>
    </row>
    <row r="271" spans="1:14" ht="15" customHeight="1" x14ac:dyDescent="0.25">
      <c r="A271" s="66"/>
      <c r="B271" s="67"/>
      <c r="C271" s="68"/>
      <c r="D271" s="77"/>
      <c r="E271" s="82"/>
      <c r="F271" s="83"/>
      <c r="G271" s="89"/>
      <c r="H271" s="69"/>
      <c r="I271" s="94"/>
      <c r="J271" s="100"/>
      <c r="K271" s="94"/>
      <c r="L271" s="101"/>
      <c r="M271" s="100"/>
      <c r="N271" s="101"/>
    </row>
    <row r="272" spans="1:14" ht="15" customHeight="1" x14ac:dyDescent="0.25">
      <c r="A272" s="66"/>
      <c r="B272" s="67"/>
      <c r="C272" s="68"/>
      <c r="D272" s="77"/>
      <c r="E272" s="82"/>
      <c r="F272" s="83"/>
      <c r="G272" s="89"/>
      <c r="H272" s="69"/>
      <c r="I272" s="94"/>
      <c r="J272" s="100"/>
      <c r="K272" s="94"/>
      <c r="L272" s="101"/>
      <c r="M272" s="100"/>
      <c r="N272" s="101"/>
    </row>
    <row r="273" spans="1:14" ht="15" customHeight="1" x14ac:dyDescent="0.25">
      <c r="A273" s="66"/>
      <c r="B273" s="67"/>
      <c r="C273" s="68"/>
      <c r="D273" s="77"/>
      <c r="E273" s="82"/>
      <c r="F273" s="83"/>
      <c r="G273" s="89"/>
      <c r="H273" s="69"/>
      <c r="I273" s="94"/>
      <c r="J273" s="100"/>
      <c r="K273" s="94"/>
      <c r="L273" s="101"/>
      <c r="M273" s="100"/>
      <c r="N273" s="101"/>
    </row>
    <row r="274" spans="1:14" ht="15" customHeight="1" x14ac:dyDescent="0.25">
      <c r="A274" s="66"/>
      <c r="B274" s="67"/>
      <c r="C274" s="68"/>
      <c r="D274" s="77"/>
      <c r="E274" s="82"/>
      <c r="F274" s="83"/>
      <c r="G274" s="89"/>
      <c r="H274" s="69"/>
      <c r="I274" s="94"/>
      <c r="J274" s="100"/>
      <c r="K274" s="94"/>
      <c r="L274" s="101"/>
      <c r="M274" s="100"/>
      <c r="N274" s="101"/>
    </row>
    <row r="275" spans="1:14" ht="15" customHeight="1" x14ac:dyDescent="0.25">
      <c r="A275" s="66"/>
      <c r="B275" s="67"/>
      <c r="C275" s="68"/>
      <c r="D275" s="77"/>
      <c r="E275" s="82"/>
      <c r="F275" s="83"/>
      <c r="G275" s="89"/>
      <c r="H275" s="69"/>
      <c r="I275" s="94"/>
      <c r="J275" s="100"/>
      <c r="K275" s="94"/>
      <c r="L275" s="101"/>
      <c r="M275" s="100"/>
      <c r="N275" s="101"/>
    </row>
    <row r="276" spans="1:14" ht="15" customHeight="1" x14ac:dyDescent="0.25">
      <c r="A276" s="66"/>
      <c r="B276" s="67"/>
      <c r="C276" s="68"/>
      <c r="D276" s="77"/>
      <c r="E276" s="82"/>
      <c r="F276" s="83"/>
      <c r="G276" s="89"/>
      <c r="H276" s="69"/>
      <c r="I276" s="94"/>
      <c r="J276" s="100"/>
      <c r="K276" s="94"/>
      <c r="L276" s="101"/>
      <c r="M276" s="100"/>
      <c r="N276" s="101"/>
    </row>
    <row r="277" spans="1:14" ht="15" customHeight="1" x14ac:dyDescent="0.25">
      <c r="A277" s="66"/>
      <c r="B277" s="67"/>
      <c r="C277" s="68"/>
      <c r="D277" s="77"/>
      <c r="E277" s="82"/>
      <c r="F277" s="83"/>
      <c r="G277" s="89"/>
      <c r="H277" s="69"/>
      <c r="I277" s="94"/>
      <c r="J277" s="100"/>
      <c r="K277" s="94"/>
      <c r="L277" s="101"/>
      <c r="M277" s="100"/>
      <c r="N277" s="101"/>
    </row>
    <row r="278" spans="1:14" ht="15" customHeight="1" x14ac:dyDescent="0.25">
      <c r="A278" s="66"/>
      <c r="B278" s="67"/>
      <c r="C278" s="68"/>
      <c r="D278" s="77"/>
      <c r="E278" s="82"/>
      <c r="F278" s="83"/>
      <c r="G278" s="89"/>
      <c r="H278" s="69"/>
      <c r="I278" s="94"/>
      <c r="J278" s="100"/>
      <c r="K278" s="94"/>
      <c r="L278" s="101"/>
      <c r="M278" s="100"/>
      <c r="N278" s="101"/>
    </row>
    <row r="279" spans="1:14" ht="15" customHeight="1" x14ac:dyDescent="0.25">
      <c r="A279" s="66"/>
      <c r="B279" s="67"/>
      <c r="C279" s="68"/>
      <c r="D279" s="77"/>
      <c r="E279" s="82"/>
      <c r="F279" s="83"/>
      <c r="G279" s="89"/>
      <c r="H279" s="69"/>
      <c r="I279" s="94"/>
      <c r="J279" s="100"/>
      <c r="K279" s="94"/>
      <c r="L279" s="101"/>
      <c r="M279" s="100"/>
      <c r="N279" s="101"/>
    </row>
    <row r="280" spans="1:14" ht="15" customHeight="1" x14ac:dyDescent="0.25">
      <c r="A280" s="66"/>
      <c r="B280" s="67"/>
      <c r="C280" s="68"/>
      <c r="D280" s="77"/>
      <c r="E280" s="82"/>
      <c r="F280" s="83"/>
      <c r="G280" s="89"/>
      <c r="H280" s="69"/>
      <c r="I280" s="94"/>
      <c r="J280" s="100"/>
      <c r="K280" s="94"/>
      <c r="L280" s="101"/>
      <c r="M280" s="100"/>
      <c r="N280" s="101"/>
    </row>
    <row r="281" spans="1:14" ht="15" customHeight="1" x14ac:dyDescent="0.25">
      <c r="A281" s="66"/>
      <c r="B281" s="67"/>
      <c r="C281" s="68"/>
      <c r="D281" s="77"/>
      <c r="E281" s="82"/>
      <c r="F281" s="83"/>
      <c r="G281" s="89"/>
      <c r="H281" s="69"/>
      <c r="I281" s="94"/>
      <c r="J281" s="100"/>
      <c r="K281" s="94"/>
      <c r="L281" s="101"/>
      <c r="M281" s="100"/>
      <c r="N281" s="101"/>
    </row>
    <row r="282" spans="1:14" ht="15" customHeight="1" x14ac:dyDescent="0.25">
      <c r="A282" s="66"/>
      <c r="B282" s="67"/>
      <c r="C282" s="68"/>
      <c r="D282" s="77"/>
      <c r="E282" s="82"/>
      <c r="F282" s="83"/>
      <c r="G282" s="89"/>
      <c r="H282" s="69"/>
      <c r="I282" s="94"/>
      <c r="J282" s="100"/>
      <c r="K282" s="94"/>
      <c r="L282" s="101"/>
      <c r="M282" s="100"/>
      <c r="N282" s="101"/>
    </row>
    <row r="283" spans="1:14" ht="15" customHeight="1" x14ac:dyDescent="0.25">
      <c r="A283" s="66"/>
      <c r="B283" s="67"/>
      <c r="C283" s="68"/>
      <c r="D283" s="77"/>
      <c r="E283" s="82"/>
      <c r="F283" s="83"/>
      <c r="G283" s="89"/>
      <c r="H283" s="69"/>
      <c r="I283" s="94"/>
      <c r="J283" s="100"/>
      <c r="K283" s="94"/>
      <c r="L283" s="101"/>
      <c r="M283" s="100"/>
      <c r="N283" s="101"/>
    </row>
    <row r="284" spans="1:14" ht="15" customHeight="1" x14ac:dyDescent="0.25">
      <c r="A284" s="66"/>
      <c r="B284" s="67"/>
      <c r="C284" s="68"/>
      <c r="D284" s="77"/>
      <c r="E284" s="82"/>
      <c r="F284" s="83"/>
      <c r="G284" s="89"/>
      <c r="H284" s="69"/>
      <c r="I284" s="94"/>
      <c r="J284" s="100"/>
      <c r="K284" s="94"/>
      <c r="L284" s="101"/>
      <c r="M284" s="100"/>
      <c r="N284" s="101"/>
    </row>
    <row r="285" spans="1:14" ht="15" customHeight="1" x14ac:dyDescent="0.25">
      <c r="A285" s="66"/>
      <c r="B285" s="67"/>
      <c r="C285" s="68"/>
      <c r="D285" s="77"/>
      <c r="E285" s="82"/>
      <c r="F285" s="83"/>
      <c r="G285" s="89"/>
      <c r="H285" s="69"/>
      <c r="I285" s="94"/>
      <c r="J285" s="100"/>
      <c r="K285" s="94"/>
      <c r="L285" s="101"/>
      <c r="M285" s="100"/>
      <c r="N285" s="101"/>
    </row>
    <row r="286" spans="1:14" ht="15" customHeight="1" x14ac:dyDescent="0.25">
      <c r="A286" s="66"/>
      <c r="B286" s="67"/>
      <c r="C286" s="68"/>
      <c r="D286" s="77"/>
      <c r="E286" s="82"/>
      <c r="F286" s="83"/>
      <c r="G286" s="89"/>
      <c r="H286" s="69"/>
      <c r="I286" s="94"/>
      <c r="J286" s="100"/>
      <c r="K286" s="94"/>
      <c r="L286" s="101"/>
      <c r="M286" s="100"/>
      <c r="N286" s="101"/>
    </row>
    <row r="287" spans="1:14" ht="15" customHeight="1" x14ac:dyDescent="0.25">
      <c r="A287" s="66"/>
      <c r="B287" s="67"/>
      <c r="C287" s="68"/>
      <c r="D287" s="77"/>
      <c r="E287" s="82"/>
      <c r="F287" s="83"/>
      <c r="G287" s="89"/>
      <c r="H287" s="69"/>
      <c r="I287" s="94"/>
      <c r="J287" s="100"/>
      <c r="K287" s="94"/>
      <c r="L287" s="101"/>
      <c r="M287" s="100"/>
      <c r="N287" s="101"/>
    </row>
    <row r="288" spans="1:14" ht="15" customHeight="1" x14ac:dyDescent="0.25">
      <c r="A288" s="66"/>
      <c r="B288" s="67"/>
      <c r="C288" s="68"/>
      <c r="D288" s="77"/>
      <c r="E288" s="82"/>
      <c r="F288" s="83"/>
      <c r="G288" s="89"/>
      <c r="H288" s="69"/>
      <c r="I288" s="94"/>
      <c r="J288" s="100"/>
      <c r="K288" s="94"/>
      <c r="L288" s="101"/>
      <c r="M288" s="100"/>
      <c r="N288" s="101"/>
    </row>
    <row r="289" spans="1:14" ht="15" customHeight="1" x14ac:dyDescent="0.25">
      <c r="A289" s="66"/>
      <c r="B289" s="67"/>
      <c r="C289" s="68"/>
      <c r="D289" s="77"/>
      <c r="E289" s="82"/>
      <c r="F289" s="83"/>
      <c r="G289" s="89"/>
      <c r="H289" s="69"/>
      <c r="I289" s="94"/>
      <c r="J289" s="100"/>
      <c r="K289" s="94"/>
      <c r="L289" s="101"/>
      <c r="M289" s="100"/>
      <c r="N289" s="101"/>
    </row>
    <row r="290" spans="1:14" ht="15" customHeight="1" x14ac:dyDescent="0.25">
      <c r="A290" s="66"/>
      <c r="B290" s="67"/>
      <c r="C290" s="68"/>
      <c r="D290" s="77"/>
      <c r="E290" s="82"/>
      <c r="F290" s="83"/>
      <c r="G290" s="89"/>
      <c r="H290" s="69"/>
      <c r="I290" s="94"/>
      <c r="J290" s="100"/>
      <c r="K290" s="94"/>
      <c r="L290" s="101"/>
      <c r="M290" s="100"/>
      <c r="N290" s="101"/>
    </row>
    <row r="291" spans="1:14" ht="15" customHeight="1" x14ac:dyDescent="0.25">
      <c r="A291" s="66"/>
      <c r="B291" s="67"/>
      <c r="C291" s="68"/>
      <c r="D291" s="77"/>
      <c r="E291" s="82"/>
      <c r="F291" s="83"/>
      <c r="G291" s="89"/>
      <c r="H291" s="69"/>
      <c r="I291" s="94"/>
      <c r="J291" s="100"/>
      <c r="K291" s="94"/>
      <c r="L291" s="101"/>
      <c r="M291" s="100"/>
      <c r="N291" s="101"/>
    </row>
    <row r="292" spans="1:14" ht="15" customHeight="1" x14ac:dyDescent="0.25">
      <c r="A292" s="66"/>
      <c r="B292" s="67"/>
      <c r="C292" s="68"/>
      <c r="D292" s="77"/>
      <c r="E292" s="82"/>
      <c r="F292" s="83"/>
      <c r="G292" s="89"/>
      <c r="H292" s="69"/>
      <c r="I292" s="95"/>
      <c r="J292" s="102"/>
      <c r="K292" s="95"/>
      <c r="L292" s="103"/>
      <c r="M292" s="102"/>
      <c r="N292" s="103"/>
    </row>
    <row r="293" spans="1:14" ht="15" customHeight="1" x14ac:dyDescent="0.25">
      <c r="A293" s="66"/>
      <c r="B293" s="67"/>
      <c r="C293" s="68"/>
      <c r="D293" s="77"/>
      <c r="E293" s="82"/>
      <c r="F293" s="83"/>
      <c r="G293" s="89"/>
      <c r="H293" s="69"/>
      <c r="I293" s="94"/>
      <c r="J293" s="100"/>
      <c r="K293" s="94"/>
      <c r="L293" s="101"/>
      <c r="M293" s="100"/>
      <c r="N293" s="101"/>
    </row>
    <row r="294" spans="1:14" ht="15" customHeight="1" x14ac:dyDescent="0.25">
      <c r="A294" s="66"/>
      <c r="B294" s="67"/>
      <c r="C294" s="68"/>
      <c r="D294" s="77"/>
      <c r="E294" s="82"/>
      <c r="F294" s="83"/>
      <c r="G294" s="89"/>
      <c r="H294" s="69"/>
      <c r="I294" s="94"/>
      <c r="J294" s="100"/>
      <c r="K294" s="94"/>
      <c r="L294" s="101"/>
      <c r="M294" s="100"/>
      <c r="N294" s="101"/>
    </row>
    <row r="295" spans="1:14" ht="15" customHeight="1" x14ac:dyDescent="0.25">
      <c r="A295" s="66"/>
      <c r="B295" s="67"/>
      <c r="C295" s="68"/>
      <c r="D295" s="77"/>
      <c r="E295" s="82"/>
      <c r="F295" s="83"/>
      <c r="G295" s="89"/>
      <c r="H295" s="69"/>
      <c r="I295" s="94"/>
      <c r="J295" s="100"/>
      <c r="K295" s="94"/>
      <c r="L295" s="101"/>
      <c r="M295" s="100"/>
      <c r="N295" s="101"/>
    </row>
    <row r="296" spans="1:14" ht="15" customHeight="1" x14ac:dyDescent="0.25">
      <c r="A296" s="66"/>
      <c r="B296" s="67"/>
      <c r="C296" s="68"/>
      <c r="D296" s="77"/>
      <c r="E296" s="82"/>
      <c r="F296" s="83"/>
      <c r="G296" s="89"/>
      <c r="H296" s="69"/>
      <c r="I296" s="94"/>
      <c r="J296" s="100"/>
      <c r="K296" s="94"/>
      <c r="L296" s="101"/>
      <c r="M296" s="100"/>
      <c r="N296" s="101"/>
    </row>
    <row r="297" spans="1:14" ht="15" customHeight="1" x14ac:dyDescent="0.25">
      <c r="A297" s="66"/>
      <c r="B297" s="67"/>
      <c r="C297" s="68"/>
      <c r="D297" s="77"/>
      <c r="E297" s="82"/>
      <c r="F297" s="83"/>
      <c r="G297" s="89"/>
      <c r="H297" s="69"/>
      <c r="I297" s="94"/>
      <c r="J297" s="100"/>
      <c r="K297" s="94"/>
      <c r="L297" s="101"/>
      <c r="M297" s="100"/>
      <c r="N297" s="101"/>
    </row>
    <row r="298" spans="1:14" ht="15" customHeight="1" x14ac:dyDescent="0.25">
      <c r="A298" s="66"/>
      <c r="B298" s="67"/>
      <c r="C298" s="68"/>
      <c r="D298" s="77"/>
      <c r="E298" s="82"/>
      <c r="F298" s="83"/>
      <c r="G298" s="89"/>
      <c r="H298" s="69"/>
      <c r="I298" s="94"/>
      <c r="J298" s="100"/>
      <c r="K298" s="94"/>
      <c r="L298" s="101"/>
      <c r="M298" s="100"/>
      <c r="N298" s="101"/>
    </row>
    <row r="299" spans="1:14" ht="15" customHeight="1" x14ac:dyDescent="0.25">
      <c r="A299" s="66"/>
      <c r="B299" s="67"/>
      <c r="C299" s="68"/>
      <c r="D299" s="77"/>
      <c r="E299" s="82"/>
      <c r="F299" s="83"/>
      <c r="G299" s="89"/>
      <c r="H299" s="69"/>
      <c r="I299" s="94"/>
      <c r="J299" s="100"/>
      <c r="K299" s="94"/>
      <c r="L299" s="101"/>
      <c r="M299" s="100"/>
      <c r="N299" s="101"/>
    </row>
    <row r="300" spans="1:14" ht="15" customHeight="1" x14ac:dyDescent="0.25">
      <c r="A300" s="66"/>
      <c r="B300" s="67"/>
      <c r="C300" s="68"/>
      <c r="D300" s="77"/>
      <c r="E300" s="82"/>
      <c r="F300" s="83"/>
      <c r="G300" s="89"/>
      <c r="H300" s="69"/>
      <c r="I300" s="94"/>
      <c r="J300" s="100"/>
      <c r="K300" s="94"/>
      <c r="L300" s="101"/>
      <c r="M300" s="100"/>
      <c r="N300" s="101"/>
    </row>
    <row r="301" spans="1:14" ht="15" customHeight="1" x14ac:dyDescent="0.25">
      <c r="A301" s="66"/>
      <c r="B301" s="67"/>
      <c r="C301" s="68"/>
      <c r="D301" s="77"/>
      <c r="E301" s="82"/>
      <c r="F301" s="83"/>
      <c r="G301" s="89"/>
      <c r="H301" s="69"/>
      <c r="I301" s="94"/>
      <c r="J301" s="100"/>
      <c r="K301" s="94"/>
      <c r="L301" s="101"/>
      <c r="M301" s="100"/>
      <c r="N301" s="101"/>
    </row>
    <row r="302" spans="1:14" ht="15" customHeight="1" x14ac:dyDescent="0.25">
      <c r="A302" s="66"/>
      <c r="B302" s="67"/>
      <c r="C302" s="68"/>
      <c r="D302" s="77"/>
      <c r="E302" s="82"/>
      <c r="F302" s="83"/>
      <c r="G302" s="89"/>
      <c r="H302" s="69"/>
      <c r="I302" s="94"/>
      <c r="J302" s="100"/>
      <c r="K302" s="94"/>
      <c r="L302" s="101"/>
      <c r="M302" s="100"/>
      <c r="N302" s="101"/>
    </row>
    <row r="303" spans="1:14" ht="15" customHeight="1" x14ac:dyDescent="0.25">
      <c r="A303" s="66"/>
      <c r="B303" s="67"/>
      <c r="C303" s="68"/>
      <c r="D303" s="77"/>
      <c r="E303" s="82"/>
      <c r="F303" s="83"/>
      <c r="G303" s="89"/>
      <c r="H303" s="69"/>
      <c r="I303" s="94"/>
      <c r="J303" s="100"/>
      <c r="K303" s="94"/>
      <c r="L303" s="101"/>
      <c r="M303" s="100"/>
      <c r="N303" s="101"/>
    </row>
    <row r="304" spans="1:14" ht="15" customHeight="1" x14ac:dyDescent="0.25">
      <c r="A304" s="66"/>
      <c r="B304" s="67"/>
      <c r="C304" s="68"/>
      <c r="D304" s="77"/>
      <c r="E304" s="82"/>
      <c r="F304" s="83"/>
      <c r="G304" s="89"/>
      <c r="H304" s="69"/>
      <c r="I304" s="94"/>
      <c r="J304" s="100"/>
      <c r="K304" s="94"/>
      <c r="L304" s="101"/>
      <c r="M304" s="100"/>
      <c r="N304" s="101"/>
    </row>
    <row r="305" spans="1:14" ht="15" customHeight="1" x14ac:dyDescent="0.25">
      <c r="A305" s="66"/>
      <c r="B305" s="67"/>
      <c r="C305" s="68"/>
      <c r="D305" s="77"/>
      <c r="E305" s="82"/>
      <c r="F305" s="83"/>
      <c r="G305" s="89"/>
      <c r="H305" s="69"/>
      <c r="I305" s="94"/>
      <c r="J305" s="100"/>
      <c r="K305" s="94"/>
      <c r="L305" s="101"/>
      <c r="M305" s="100"/>
      <c r="N305" s="101"/>
    </row>
    <row r="306" spans="1:14" ht="15" customHeight="1" x14ac:dyDescent="0.25">
      <c r="A306" s="66"/>
      <c r="B306" s="67"/>
      <c r="C306" s="68"/>
      <c r="D306" s="77"/>
      <c r="E306" s="82"/>
      <c r="F306" s="83"/>
      <c r="G306" s="89"/>
      <c r="H306" s="69"/>
      <c r="I306" s="94"/>
      <c r="J306" s="100"/>
      <c r="K306" s="94"/>
      <c r="L306" s="101"/>
      <c r="M306" s="100"/>
      <c r="N306" s="101"/>
    </row>
    <row r="307" spans="1:14" ht="15" customHeight="1" x14ac:dyDescent="0.25">
      <c r="A307" s="66"/>
      <c r="B307" s="67"/>
      <c r="C307" s="68"/>
      <c r="D307" s="77"/>
      <c r="E307" s="82"/>
      <c r="F307" s="83"/>
      <c r="G307" s="89"/>
      <c r="H307" s="69"/>
      <c r="I307" s="94"/>
      <c r="J307" s="100"/>
      <c r="K307" s="94"/>
      <c r="L307" s="101"/>
      <c r="M307" s="100"/>
      <c r="N307" s="101"/>
    </row>
    <row r="308" spans="1:14" ht="15" customHeight="1" x14ac:dyDescent="0.25">
      <c r="A308" s="66"/>
      <c r="B308" s="67"/>
      <c r="C308" s="68"/>
      <c r="D308" s="77"/>
      <c r="E308" s="82"/>
      <c r="F308" s="83"/>
      <c r="G308" s="89"/>
      <c r="H308" s="69"/>
      <c r="I308" s="94"/>
      <c r="J308" s="100"/>
      <c r="K308" s="94"/>
      <c r="L308" s="101"/>
      <c r="M308" s="100"/>
      <c r="N308" s="101"/>
    </row>
    <row r="309" spans="1:14" ht="15" customHeight="1" x14ac:dyDescent="0.25">
      <c r="A309" s="66"/>
      <c r="B309" s="67"/>
      <c r="C309" s="68"/>
      <c r="D309" s="77"/>
      <c r="E309" s="82"/>
      <c r="F309" s="83"/>
      <c r="G309" s="89"/>
      <c r="H309" s="69"/>
      <c r="I309" s="94"/>
      <c r="J309" s="100"/>
      <c r="K309" s="94"/>
      <c r="L309" s="101"/>
      <c r="M309" s="100"/>
      <c r="N309" s="101"/>
    </row>
    <row r="310" spans="1:14" ht="15" customHeight="1" x14ac:dyDescent="0.25">
      <c r="A310" s="66"/>
      <c r="B310" s="67"/>
      <c r="C310" s="68"/>
      <c r="D310" s="77"/>
      <c r="E310" s="82"/>
      <c r="F310" s="83"/>
      <c r="G310" s="89"/>
      <c r="H310" s="69"/>
      <c r="I310" s="94"/>
      <c r="J310" s="100"/>
      <c r="K310" s="94"/>
      <c r="L310" s="101"/>
      <c r="M310" s="100"/>
      <c r="N310" s="101"/>
    </row>
    <row r="311" spans="1:14" ht="15" customHeight="1" x14ac:dyDescent="0.25">
      <c r="A311" s="66"/>
      <c r="B311" s="67"/>
      <c r="C311" s="68"/>
      <c r="D311" s="77"/>
      <c r="E311" s="82"/>
      <c r="F311" s="83"/>
      <c r="G311" s="89"/>
      <c r="H311" s="69"/>
      <c r="I311" s="94"/>
      <c r="J311" s="100"/>
      <c r="K311" s="94"/>
      <c r="L311" s="101"/>
      <c r="M311" s="100"/>
      <c r="N311" s="101"/>
    </row>
    <row r="312" spans="1:14" ht="15" customHeight="1" x14ac:dyDescent="0.25">
      <c r="A312" s="66"/>
      <c r="B312" s="67"/>
      <c r="C312" s="68"/>
      <c r="D312" s="77"/>
      <c r="E312" s="82"/>
      <c r="F312" s="83"/>
      <c r="G312" s="89"/>
      <c r="H312" s="69"/>
      <c r="I312" s="94"/>
      <c r="J312" s="100"/>
      <c r="K312" s="94"/>
      <c r="L312" s="101"/>
      <c r="M312" s="100"/>
      <c r="N312" s="101"/>
    </row>
    <row r="313" spans="1:14" ht="15" customHeight="1" x14ac:dyDescent="0.25">
      <c r="A313" s="66"/>
      <c r="B313" s="67"/>
      <c r="C313" s="68"/>
      <c r="D313" s="77"/>
      <c r="E313" s="82"/>
      <c r="F313" s="83"/>
      <c r="G313" s="89"/>
      <c r="H313" s="69"/>
      <c r="I313" s="94"/>
      <c r="J313" s="100"/>
      <c r="K313" s="94"/>
      <c r="L313" s="101"/>
      <c r="M313" s="100"/>
      <c r="N313" s="101"/>
    </row>
    <row r="314" spans="1:14" ht="15" customHeight="1" x14ac:dyDescent="0.25">
      <c r="A314" s="66"/>
      <c r="B314" s="67"/>
      <c r="C314" s="68"/>
      <c r="D314" s="77"/>
      <c r="E314" s="82"/>
      <c r="F314" s="83"/>
      <c r="G314" s="89"/>
      <c r="H314" s="69"/>
      <c r="I314" s="94"/>
      <c r="J314" s="100"/>
      <c r="K314" s="94"/>
      <c r="L314" s="101"/>
      <c r="M314" s="100"/>
      <c r="N314" s="101"/>
    </row>
    <row r="315" spans="1:14" ht="15" customHeight="1" x14ac:dyDescent="0.25">
      <c r="A315" s="66"/>
      <c r="B315" s="67"/>
      <c r="C315" s="68"/>
      <c r="D315" s="77"/>
      <c r="E315" s="82"/>
      <c r="F315" s="83"/>
      <c r="G315" s="89"/>
      <c r="H315" s="69"/>
      <c r="I315" s="94"/>
      <c r="J315" s="100"/>
      <c r="K315" s="94"/>
      <c r="L315" s="101"/>
      <c r="M315" s="100"/>
      <c r="N315" s="101"/>
    </row>
    <row r="316" spans="1:14" ht="15" customHeight="1" x14ac:dyDescent="0.25">
      <c r="A316" s="66"/>
      <c r="B316" s="67"/>
      <c r="C316" s="68"/>
      <c r="D316" s="77"/>
      <c r="E316" s="82"/>
      <c r="F316" s="83"/>
      <c r="G316" s="89"/>
      <c r="H316" s="69"/>
      <c r="I316" s="94"/>
      <c r="J316" s="100"/>
      <c r="K316" s="94"/>
      <c r="L316" s="101"/>
      <c r="M316" s="100"/>
      <c r="N316" s="101"/>
    </row>
    <row r="317" spans="1:14" ht="15" customHeight="1" x14ac:dyDescent="0.25">
      <c r="A317" s="66"/>
      <c r="B317" s="67"/>
      <c r="C317" s="68"/>
      <c r="D317" s="77"/>
      <c r="E317" s="82"/>
      <c r="F317" s="83"/>
      <c r="G317" s="89"/>
      <c r="H317" s="69"/>
      <c r="I317" s="94"/>
      <c r="J317" s="100"/>
      <c r="K317" s="94"/>
      <c r="L317" s="101"/>
      <c r="M317" s="100"/>
      <c r="N317" s="101"/>
    </row>
    <row r="318" spans="1:14" ht="15" customHeight="1" x14ac:dyDescent="0.25">
      <c r="A318" s="66"/>
      <c r="B318" s="67"/>
      <c r="C318" s="68"/>
      <c r="D318" s="77"/>
      <c r="E318" s="82"/>
      <c r="F318" s="83"/>
      <c r="G318" s="89"/>
      <c r="H318" s="69"/>
      <c r="I318" s="94"/>
      <c r="J318" s="100"/>
      <c r="K318" s="94"/>
      <c r="L318" s="101"/>
      <c r="M318" s="100"/>
      <c r="N318" s="101"/>
    </row>
    <row r="319" spans="1:14" ht="15" customHeight="1" x14ac:dyDescent="0.25">
      <c r="A319" s="66"/>
      <c r="B319" s="67"/>
      <c r="C319" s="68"/>
      <c r="D319" s="77"/>
      <c r="E319" s="82"/>
      <c r="F319" s="83"/>
      <c r="G319" s="89"/>
      <c r="H319" s="69"/>
      <c r="I319" s="94"/>
      <c r="J319" s="100"/>
      <c r="K319" s="94"/>
      <c r="L319" s="101"/>
      <c r="M319" s="100"/>
      <c r="N319" s="101"/>
    </row>
    <row r="320" spans="1:14" ht="15" customHeight="1" x14ac:dyDescent="0.25">
      <c r="A320" s="66"/>
      <c r="B320" s="67"/>
      <c r="C320" s="68"/>
      <c r="D320" s="77"/>
      <c r="E320" s="82"/>
      <c r="F320" s="83"/>
      <c r="G320" s="89"/>
      <c r="H320" s="69"/>
      <c r="I320" s="94"/>
      <c r="J320" s="100"/>
      <c r="K320" s="94"/>
      <c r="L320" s="101"/>
      <c r="M320" s="100"/>
      <c r="N320" s="101"/>
    </row>
    <row r="321" spans="1:14" ht="15" customHeight="1" x14ac:dyDescent="0.25">
      <c r="A321" s="66"/>
      <c r="B321" s="67"/>
      <c r="C321" s="68"/>
      <c r="D321" s="77"/>
      <c r="E321" s="82"/>
      <c r="F321" s="83"/>
      <c r="G321" s="89"/>
      <c r="H321" s="69"/>
      <c r="I321" s="94"/>
      <c r="J321" s="100"/>
      <c r="K321" s="94"/>
      <c r="L321" s="101"/>
      <c r="M321" s="100"/>
      <c r="N321" s="101"/>
    </row>
    <row r="322" spans="1:14" ht="15" customHeight="1" x14ac:dyDescent="0.25">
      <c r="A322" s="66"/>
      <c r="B322" s="67"/>
      <c r="C322" s="68"/>
      <c r="D322" s="77"/>
      <c r="E322" s="82"/>
      <c r="F322" s="83"/>
      <c r="G322" s="89"/>
      <c r="H322" s="69"/>
      <c r="I322" s="94"/>
      <c r="J322" s="100"/>
      <c r="K322" s="94"/>
      <c r="L322" s="101"/>
      <c r="M322" s="100"/>
      <c r="N322" s="101"/>
    </row>
    <row r="323" spans="1:14" ht="15" customHeight="1" x14ac:dyDescent="0.25">
      <c r="A323" s="66"/>
      <c r="B323" s="67"/>
      <c r="C323" s="68"/>
      <c r="D323" s="77"/>
      <c r="E323" s="82"/>
      <c r="F323" s="83"/>
      <c r="G323" s="89"/>
      <c r="H323" s="69"/>
      <c r="I323" s="94"/>
      <c r="J323" s="100"/>
      <c r="K323" s="94"/>
      <c r="L323" s="101"/>
      <c r="M323" s="100"/>
      <c r="N323" s="101"/>
    </row>
    <row r="324" spans="1:14" ht="15" customHeight="1" x14ac:dyDescent="0.25">
      <c r="A324" s="66"/>
      <c r="B324" s="67"/>
      <c r="C324" s="68"/>
      <c r="D324" s="77"/>
      <c r="E324" s="82"/>
      <c r="F324" s="83"/>
      <c r="G324" s="89"/>
      <c r="H324" s="69"/>
      <c r="I324" s="94"/>
      <c r="J324" s="100"/>
      <c r="K324" s="94"/>
      <c r="L324" s="101"/>
      <c r="M324" s="100"/>
      <c r="N324" s="101"/>
    </row>
    <row r="325" spans="1:14" ht="15" customHeight="1" x14ac:dyDescent="0.25">
      <c r="A325" s="66"/>
      <c r="B325" s="67"/>
      <c r="C325" s="68"/>
      <c r="D325" s="77"/>
      <c r="E325" s="82"/>
      <c r="F325" s="83"/>
      <c r="G325" s="89"/>
      <c r="H325" s="69"/>
      <c r="I325" s="94"/>
      <c r="J325" s="100"/>
      <c r="K325" s="94"/>
      <c r="L325" s="101"/>
      <c r="M325" s="100"/>
      <c r="N325" s="101"/>
    </row>
    <row r="326" spans="1:14" ht="15" customHeight="1" x14ac:dyDescent="0.25">
      <c r="A326" s="66"/>
      <c r="B326" s="67"/>
      <c r="C326" s="68"/>
      <c r="D326" s="77"/>
      <c r="E326" s="82"/>
      <c r="F326" s="83"/>
      <c r="G326" s="89"/>
      <c r="H326" s="69"/>
      <c r="I326" s="94"/>
      <c r="J326" s="100"/>
      <c r="K326" s="94"/>
      <c r="L326" s="101"/>
      <c r="M326" s="100"/>
      <c r="N326" s="101"/>
    </row>
    <row r="327" spans="1:14" ht="15" customHeight="1" x14ac:dyDescent="0.25">
      <c r="A327" s="66"/>
      <c r="B327" s="67"/>
      <c r="C327" s="68"/>
      <c r="D327" s="77"/>
      <c r="E327" s="82"/>
      <c r="F327" s="83"/>
      <c r="G327" s="89"/>
      <c r="H327" s="69"/>
      <c r="I327" s="94"/>
      <c r="J327" s="100"/>
      <c r="K327" s="94"/>
      <c r="L327" s="101"/>
      <c r="M327" s="100"/>
      <c r="N327" s="101"/>
    </row>
    <row r="328" spans="1:14" ht="15" customHeight="1" x14ac:dyDescent="0.25">
      <c r="A328" s="66"/>
      <c r="B328" s="67"/>
      <c r="C328" s="68"/>
      <c r="D328" s="77"/>
      <c r="E328" s="82"/>
      <c r="F328" s="83"/>
      <c r="G328" s="89"/>
      <c r="H328" s="69"/>
      <c r="I328" s="94"/>
      <c r="J328" s="100"/>
      <c r="K328" s="94"/>
      <c r="L328" s="101"/>
      <c r="M328" s="100"/>
      <c r="N328" s="101"/>
    </row>
    <row r="329" spans="1:14" ht="15" customHeight="1" x14ac:dyDescent="0.25">
      <c r="A329" s="66"/>
      <c r="B329" s="67"/>
      <c r="C329" s="68"/>
      <c r="D329" s="77"/>
      <c r="E329" s="82"/>
      <c r="F329" s="83"/>
      <c r="G329" s="89"/>
      <c r="H329" s="69"/>
      <c r="I329" s="94"/>
      <c r="J329" s="100"/>
      <c r="K329" s="94"/>
      <c r="L329" s="101"/>
      <c r="M329" s="100"/>
      <c r="N329" s="101"/>
    </row>
    <row r="330" spans="1:14" ht="15" customHeight="1" x14ac:dyDescent="0.25">
      <c r="A330" s="66"/>
      <c r="B330" s="67"/>
      <c r="C330" s="68"/>
      <c r="D330" s="77"/>
      <c r="E330" s="82"/>
      <c r="F330" s="83"/>
      <c r="G330" s="89"/>
      <c r="H330" s="69"/>
      <c r="I330" s="94"/>
      <c r="J330" s="100"/>
      <c r="K330" s="94"/>
      <c r="L330" s="101"/>
      <c r="M330" s="100"/>
      <c r="N330" s="101"/>
    </row>
    <row r="331" spans="1:14" ht="15" customHeight="1" x14ac:dyDescent="0.25">
      <c r="A331" s="66"/>
      <c r="B331" s="67"/>
      <c r="C331" s="68"/>
      <c r="D331" s="77"/>
      <c r="E331" s="82"/>
      <c r="F331" s="83"/>
      <c r="G331" s="89"/>
      <c r="H331" s="69"/>
      <c r="I331" s="94"/>
      <c r="J331" s="100"/>
      <c r="K331" s="94"/>
      <c r="L331" s="101"/>
      <c r="M331" s="100"/>
      <c r="N331" s="101"/>
    </row>
    <row r="332" spans="1:14" ht="15" customHeight="1" x14ac:dyDescent="0.25">
      <c r="A332" s="66"/>
      <c r="B332" s="67"/>
      <c r="C332" s="68"/>
      <c r="D332" s="77"/>
      <c r="E332" s="82"/>
      <c r="F332" s="83"/>
      <c r="G332" s="89"/>
      <c r="H332" s="69"/>
      <c r="I332" s="94"/>
      <c r="J332" s="100"/>
      <c r="K332" s="94"/>
      <c r="L332" s="101"/>
      <c r="M332" s="100"/>
      <c r="N332" s="101"/>
    </row>
    <row r="333" spans="1:14" ht="15" customHeight="1" x14ac:dyDescent="0.25">
      <c r="A333" s="66"/>
      <c r="B333" s="67"/>
      <c r="C333" s="68"/>
      <c r="D333" s="77"/>
      <c r="E333" s="82"/>
      <c r="F333" s="83"/>
      <c r="G333" s="89"/>
      <c r="H333" s="69"/>
      <c r="I333" s="94"/>
      <c r="J333" s="100"/>
      <c r="K333" s="94"/>
      <c r="L333" s="101"/>
      <c r="M333" s="100"/>
      <c r="N333" s="101"/>
    </row>
    <row r="334" spans="1:14" ht="15" customHeight="1" x14ac:dyDescent="0.25">
      <c r="A334" s="66"/>
      <c r="B334" s="67"/>
      <c r="C334" s="68"/>
      <c r="D334" s="77"/>
      <c r="E334" s="82"/>
      <c r="F334" s="83"/>
      <c r="G334" s="89"/>
      <c r="H334" s="69"/>
      <c r="I334" s="94"/>
      <c r="J334" s="100"/>
      <c r="K334" s="94"/>
      <c r="L334" s="101"/>
      <c r="M334" s="100"/>
      <c r="N334" s="101"/>
    </row>
    <row r="335" spans="1:14" ht="15" customHeight="1" x14ac:dyDescent="0.25">
      <c r="A335" s="66"/>
      <c r="B335" s="67"/>
      <c r="C335" s="68"/>
      <c r="D335" s="77"/>
      <c r="E335" s="82"/>
      <c r="F335" s="83"/>
      <c r="G335" s="89"/>
      <c r="H335" s="69"/>
      <c r="I335" s="94"/>
      <c r="J335" s="100"/>
      <c r="K335" s="94"/>
      <c r="L335" s="101"/>
      <c r="M335" s="100"/>
      <c r="N335" s="101"/>
    </row>
    <row r="336" spans="1:14" ht="15" customHeight="1" x14ac:dyDescent="0.25">
      <c r="A336" s="66"/>
      <c r="B336" s="67"/>
      <c r="C336" s="68"/>
      <c r="D336" s="77"/>
      <c r="E336" s="82"/>
      <c r="F336" s="83"/>
      <c r="G336" s="89"/>
      <c r="H336" s="69"/>
      <c r="I336" s="94"/>
      <c r="J336" s="100"/>
      <c r="K336" s="94"/>
      <c r="L336" s="101"/>
      <c r="M336" s="100"/>
      <c r="N336" s="101"/>
    </row>
    <row r="337" spans="1:14" ht="15" customHeight="1" x14ac:dyDescent="0.25">
      <c r="A337" s="66"/>
      <c r="B337" s="67"/>
      <c r="C337" s="68"/>
      <c r="D337" s="77"/>
      <c r="E337" s="82"/>
      <c r="F337" s="83"/>
      <c r="G337" s="89"/>
      <c r="H337" s="69"/>
      <c r="I337" s="94"/>
      <c r="J337" s="100"/>
      <c r="K337" s="94"/>
      <c r="L337" s="101"/>
      <c r="M337" s="100"/>
      <c r="N337" s="101"/>
    </row>
    <row r="338" spans="1:14" ht="15" customHeight="1" x14ac:dyDescent="0.25">
      <c r="A338" s="66"/>
      <c r="B338" s="67"/>
      <c r="C338" s="68"/>
      <c r="D338" s="77"/>
      <c r="E338" s="82"/>
      <c r="F338" s="83"/>
      <c r="G338" s="89"/>
      <c r="H338" s="69"/>
      <c r="I338" s="94"/>
      <c r="J338" s="100"/>
      <c r="K338" s="94"/>
      <c r="L338" s="101"/>
      <c r="M338" s="100"/>
      <c r="N338" s="101"/>
    </row>
    <row r="339" spans="1:14" ht="15" customHeight="1" x14ac:dyDescent="0.25">
      <c r="A339" s="66"/>
      <c r="B339" s="67"/>
      <c r="C339" s="68"/>
      <c r="D339" s="77"/>
      <c r="E339" s="82"/>
      <c r="F339" s="83"/>
      <c r="G339" s="89"/>
      <c r="H339" s="69"/>
      <c r="I339" s="94"/>
      <c r="J339" s="100"/>
      <c r="K339" s="94"/>
      <c r="L339" s="101"/>
      <c r="M339" s="100"/>
      <c r="N339" s="101"/>
    </row>
    <row r="340" spans="1:14" ht="15" customHeight="1" x14ac:dyDescent="0.25">
      <c r="A340" s="66"/>
      <c r="B340" s="67"/>
      <c r="C340" s="68"/>
      <c r="D340" s="77"/>
      <c r="E340" s="82"/>
      <c r="F340" s="83"/>
      <c r="G340" s="89"/>
      <c r="H340" s="69"/>
      <c r="I340" s="94"/>
      <c r="J340" s="100"/>
      <c r="K340" s="94"/>
      <c r="L340" s="101"/>
      <c r="M340" s="100"/>
      <c r="N340" s="101"/>
    </row>
    <row r="341" spans="1:14" ht="15" customHeight="1" x14ac:dyDescent="0.25">
      <c r="A341" s="66"/>
      <c r="B341" s="67"/>
      <c r="C341" s="68"/>
      <c r="D341" s="77"/>
      <c r="E341" s="82"/>
      <c r="F341" s="83"/>
      <c r="G341" s="89"/>
      <c r="H341" s="69"/>
      <c r="I341" s="94"/>
      <c r="J341" s="100"/>
      <c r="K341" s="94"/>
      <c r="L341" s="101"/>
      <c r="M341" s="100"/>
      <c r="N341" s="101"/>
    </row>
    <row r="342" spans="1:14" ht="15" customHeight="1" x14ac:dyDescent="0.25">
      <c r="A342" s="66"/>
      <c r="B342" s="67"/>
      <c r="C342" s="68"/>
      <c r="D342" s="77"/>
      <c r="E342" s="82"/>
      <c r="F342" s="83"/>
      <c r="G342" s="89"/>
      <c r="H342" s="69"/>
      <c r="I342" s="94"/>
      <c r="J342" s="100"/>
      <c r="K342" s="94"/>
      <c r="L342" s="101"/>
      <c r="M342" s="100"/>
      <c r="N342" s="101"/>
    </row>
    <row r="343" spans="1:14" ht="15" customHeight="1" x14ac:dyDescent="0.25">
      <c r="A343" s="66"/>
      <c r="B343" s="67"/>
      <c r="C343" s="68"/>
      <c r="D343" s="77"/>
      <c r="E343" s="82"/>
      <c r="F343" s="83"/>
      <c r="G343" s="89"/>
      <c r="H343" s="69"/>
      <c r="I343" s="94"/>
      <c r="J343" s="100"/>
      <c r="K343" s="94"/>
      <c r="L343" s="101"/>
      <c r="M343" s="100"/>
      <c r="N343" s="101"/>
    </row>
    <row r="344" spans="1:14" ht="15" customHeight="1" x14ac:dyDescent="0.25">
      <c r="A344" s="66"/>
      <c r="B344" s="67"/>
      <c r="C344" s="68"/>
      <c r="D344" s="77"/>
      <c r="E344" s="82"/>
      <c r="F344" s="83"/>
      <c r="G344" s="89"/>
      <c r="H344" s="69"/>
      <c r="I344" s="94"/>
      <c r="J344" s="100"/>
      <c r="K344" s="94"/>
      <c r="L344" s="101"/>
      <c r="M344" s="100"/>
      <c r="N344" s="101"/>
    </row>
    <row r="345" spans="1:14" ht="15" customHeight="1" x14ac:dyDescent="0.25">
      <c r="A345" s="66"/>
      <c r="B345" s="67"/>
      <c r="C345" s="68"/>
      <c r="D345" s="77"/>
      <c r="E345" s="82"/>
      <c r="F345" s="83"/>
      <c r="G345" s="89"/>
      <c r="H345" s="69"/>
      <c r="I345" s="94"/>
      <c r="J345" s="100"/>
      <c r="K345" s="94"/>
      <c r="L345" s="101"/>
      <c r="M345" s="100"/>
      <c r="N345" s="101"/>
    </row>
    <row r="346" spans="1:14" ht="15" customHeight="1" x14ac:dyDescent="0.25">
      <c r="A346" s="66"/>
      <c r="B346" s="67"/>
      <c r="C346" s="68"/>
      <c r="D346" s="77"/>
      <c r="E346" s="82"/>
      <c r="F346" s="83"/>
      <c r="G346" s="89"/>
      <c r="H346" s="69"/>
      <c r="I346" s="94"/>
      <c r="J346" s="100"/>
      <c r="K346" s="94"/>
      <c r="L346" s="101"/>
      <c r="M346" s="100"/>
      <c r="N346" s="101"/>
    </row>
    <row r="347" spans="1:14" ht="15" customHeight="1" x14ac:dyDescent="0.25">
      <c r="A347" s="66"/>
      <c r="B347" s="67"/>
      <c r="C347" s="68"/>
      <c r="D347" s="77"/>
      <c r="E347" s="82"/>
      <c r="F347" s="83"/>
      <c r="G347" s="89"/>
      <c r="H347" s="69"/>
      <c r="I347" s="94"/>
      <c r="J347" s="100"/>
      <c r="K347" s="94"/>
      <c r="L347" s="101"/>
      <c r="M347" s="100"/>
      <c r="N347" s="101"/>
    </row>
    <row r="348" spans="1:14" ht="15" customHeight="1" x14ac:dyDescent="0.25">
      <c r="A348" s="66"/>
      <c r="B348" s="67"/>
      <c r="C348" s="68"/>
      <c r="D348" s="77"/>
      <c r="E348" s="82"/>
      <c r="F348" s="83"/>
      <c r="G348" s="89"/>
      <c r="H348" s="69"/>
      <c r="I348" s="94"/>
      <c r="J348" s="100"/>
      <c r="K348" s="94"/>
      <c r="L348" s="101"/>
      <c r="M348" s="100"/>
      <c r="N348" s="101"/>
    </row>
    <row r="349" spans="1:14" ht="15" customHeight="1" x14ac:dyDescent="0.25">
      <c r="A349" s="66"/>
      <c r="B349" s="67"/>
      <c r="C349" s="68"/>
      <c r="D349" s="77"/>
      <c r="E349" s="82"/>
      <c r="F349" s="83"/>
      <c r="G349" s="89"/>
      <c r="H349" s="69"/>
      <c r="I349" s="94"/>
      <c r="J349" s="100"/>
      <c r="K349" s="94"/>
      <c r="L349" s="101"/>
      <c r="M349" s="100"/>
      <c r="N349" s="101"/>
    </row>
    <row r="350" spans="1:14" ht="15" customHeight="1" x14ac:dyDescent="0.25">
      <c r="A350" s="66"/>
      <c r="B350" s="67"/>
      <c r="C350" s="68"/>
      <c r="D350" s="77"/>
      <c r="E350" s="82"/>
      <c r="F350" s="83"/>
      <c r="G350" s="89"/>
      <c r="H350" s="69"/>
      <c r="I350" s="94"/>
      <c r="J350" s="100"/>
      <c r="K350" s="94"/>
      <c r="L350" s="101"/>
      <c r="M350" s="100"/>
      <c r="N350" s="101"/>
    </row>
    <row r="351" spans="1:14" ht="15" customHeight="1" x14ac:dyDescent="0.25">
      <c r="A351" s="66"/>
      <c r="B351" s="67"/>
      <c r="C351" s="68"/>
      <c r="D351" s="77"/>
      <c r="E351" s="82"/>
      <c r="F351" s="83"/>
      <c r="G351" s="89"/>
      <c r="H351" s="69"/>
      <c r="I351" s="94"/>
      <c r="J351" s="100"/>
      <c r="K351" s="94"/>
      <c r="L351" s="101"/>
      <c r="M351" s="100"/>
      <c r="N351" s="101"/>
    </row>
    <row r="352" spans="1:14" ht="15" customHeight="1" x14ac:dyDescent="0.25">
      <c r="A352" s="66"/>
      <c r="B352" s="67"/>
      <c r="C352" s="68"/>
      <c r="D352" s="77"/>
      <c r="E352" s="82"/>
      <c r="F352" s="83"/>
      <c r="G352" s="89"/>
      <c r="H352" s="69"/>
      <c r="I352" s="94"/>
      <c r="J352" s="100"/>
      <c r="K352" s="94"/>
      <c r="L352" s="101"/>
      <c r="M352" s="100"/>
      <c r="N352" s="101"/>
    </row>
    <row r="353" spans="1:15" ht="15" customHeight="1" x14ac:dyDescent="0.25">
      <c r="A353" s="66"/>
      <c r="B353" s="67"/>
      <c r="C353" s="68"/>
      <c r="D353" s="77"/>
      <c r="E353" s="82"/>
      <c r="F353" s="83"/>
      <c r="G353" s="89"/>
      <c r="H353" s="69"/>
      <c r="I353" s="94"/>
      <c r="J353" s="100"/>
      <c r="K353" s="94"/>
      <c r="L353" s="101"/>
      <c r="M353" s="100"/>
      <c r="N353" s="101"/>
    </row>
    <row r="354" spans="1:15" ht="15" customHeight="1" x14ac:dyDescent="0.25">
      <c r="A354" s="66"/>
      <c r="B354" s="67"/>
      <c r="C354" s="68"/>
      <c r="D354" s="77"/>
      <c r="E354" s="82"/>
      <c r="F354" s="83"/>
      <c r="G354" s="89"/>
      <c r="H354" s="69"/>
      <c r="I354" s="94"/>
      <c r="J354" s="100"/>
      <c r="K354" s="94"/>
      <c r="L354" s="101"/>
      <c r="M354" s="100"/>
      <c r="N354" s="101"/>
    </row>
    <row r="355" spans="1:15" ht="15" customHeight="1" thickBot="1" x14ac:dyDescent="0.3">
      <c r="A355" s="72"/>
      <c r="B355" s="73"/>
      <c r="C355" s="74"/>
      <c r="D355" s="80"/>
      <c r="E355" s="86"/>
      <c r="F355" s="87"/>
      <c r="G355" s="90"/>
      <c r="H355" s="75"/>
      <c r="I355" s="96"/>
      <c r="J355" s="104"/>
      <c r="K355" s="96"/>
      <c r="L355" s="105"/>
      <c r="M355" s="104"/>
      <c r="N355" s="105"/>
    </row>
    <row r="356" spans="1:15" x14ac:dyDescent="0.25">
      <c r="A356" s="12"/>
      <c r="B356" s="44"/>
      <c r="C356" s="12"/>
      <c r="D356" s="12"/>
      <c r="E356" s="12"/>
      <c r="F356" s="25"/>
      <c r="G356" s="45"/>
      <c r="H356" s="45"/>
      <c r="I356" s="45"/>
      <c r="J356" s="45"/>
      <c r="K356" s="45"/>
      <c r="L356" s="45"/>
      <c r="M356" s="45"/>
      <c r="N356" s="45"/>
    </row>
    <row r="357" spans="1:15" x14ac:dyDescent="0.25">
      <c r="B357" s="46">
        <f>COUNTA(B5:B355)</f>
        <v>1</v>
      </c>
      <c r="C357" s="6"/>
      <c r="D357" s="6"/>
      <c r="E357" s="6"/>
      <c r="F357" s="47">
        <f>COUNTA(F5:F355)</f>
        <v>2</v>
      </c>
      <c r="G357" s="48"/>
      <c r="H357" s="48">
        <f>COUNTA(H5:H355)</f>
        <v>0</v>
      </c>
      <c r="I357" s="48"/>
      <c r="J357" s="48"/>
      <c r="K357" s="48"/>
      <c r="L357" s="48"/>
      <c r="M357" s="48"/>
      <c r="N357" s="47">
        <f>COUNTIF(N5:N355,C359)</f>
        <v>0</v>
      </c>
      <c r="O357" s="6" t="s">
        <v>16</v>
      </c>
    </row>
    <row r="358" spans="1:15" x14ac:dyDescent="0.25">
      <c r="B358" s="8"/>
      <c r="C358" s="48" t="s">
        <v>5</v>
      </c>
      <c r="D358" s="48"/>
      <c r="E358" s="48"/>
      <c r="F358" s="8"/>
      <c r="G358" s="49"/>
      <c r="H358" s="48"/>
      <c r="I358" s="48"/>
      <c r="J358" s="48"/>
      <c r="K358" s="48"/>
      <c r="L358" s="48"/>
      <c r="M358" s="48"/>
      <c r="N358" s="48"/>
      <c r="O358" s="6" t="s">
        <v>17</v>
      </c>
    </row>
    <row r="359" spans="1:15" x14ac:dyDescent="0.25">
      <c r="B359" s="8"/>
      <c r="C359" s="48" t="s">
        <v>9</v>
      </c>
      <c r="D359" s="48"/>
      <c r="E359" s="48"/>
      <c r="F359" s="8"/>
      <c r="G359" s="49"/>
      <c r="H359" s="48"/>
      <c r="I359" s="48"/>
      <c r="J359" s="48"/>
      <c r="K359" s="48"/>
      <c r="L359" s="48"/>
      <c r="M359" s="48"/>
      <c r="N359" s="48"/>
      <c r="O359" s="6" t="s">
        <v>12</v>
      </c>
    </row>
    <row r="360" spans="1:15" x14ac:dyDescent="0.25">
      <c r="B360" s="8"/>
      <c r="C360" s="6"/>
      <c r="D360" s="6"/>
      <c r="E360" s="6"/>
      <c r="F360" s="8"/>
      <c r="G360" s="48"/>
      <c r="H360" s="48"/>
      <c r="I360" s="48"/>
      <c r="J360" s="48"/>
      <c r="K360" s="48"/>
      <c r="L360" s="48"/>
      <c r="M360" s="48"/>
      <c r="N360" s="48"/>
      <c r="O360" s="6"/>
    </row>
    <row r="361" spans="1:15" x14ac:dyDescent="0.25">
      <c r="B361" s="8"/>
      <c r="C361" s="6"/>
      <c r="D361" s="6"/>
      <c r="E361" s="6"/>
      <c r="F361" s="8"/>
      <c r="G361" s="48"/>
      <c r="H361" s="48"/>
      <c r="I361" s="48"/>
      <c r="J361" s="48"/>
      <c r="K361" s="48"/>
      <c r="L361" s="48"/>
      <c r="M361" s="48"/>
      <c r="N361" s="48"/>
      <c r="O361" s="6"/>
    </row>
    <row r="362" spans="1:15" x14ac:dyDescent="0.25">
      <c r="B362" s="8"/>
      <c r="C362" s="50" t="s">
        <v>10</v>
      </c>
      <c r="D362" s="50"/>
      <c r="E362" s="50"/>
      <c r="F362" s="8">
        <f>SUM(B357-F357)</f>
        <v>-1</v>
      </c>
      <c r="G362" s="48"/>
      <c r="H362" s="48"/>
      <c r="I362" s="48"/>
      <c r="J362" s="48"/>
      <c r="K362" s="48"/>
      <c r="L362" s="48"/>
      <c r="M362" s="48"/>
      <c r="N362" s="48"/>
      <c r="O362" s="6"/>
    </row>
    <row r="363" spans="1:15" x14ac:dyDescent="0.25">
      <c r="B363" s="8"/>
      <c r="C363" s="50" t="s">
        <v>21</v>
      </c>
      <c r="D363" s="50"/>
      <c r="E363" s="50"/>
      <c r="F363" s="8"/>
      <c r="G363" s="48"/>
      <c r="H363" s="48">
        <f>COUNTIF(H5:H355,C358)</f>
        <v>0</v>
      </c>
      <c r="I363" s="48"/>
      <c r="J363" s="48"/>
      <c r="K363" s="48"/>
      <c r="L363" s="48"/>
      <c r="M363" s="48"/>
      <c r="N363" s="48"/>
      <c r="O363" s="6"/>
    </row>
    <row r="364" spans="1:15" x14ac:dyDescent="0.25">
      <c r="B364" s="8"/>
      <c r="C364" s="50" t="s">
        <v>20</v>
      </c>
      <c r="D364" s="50"/>
      <c r="E364" s="50"/>
      <c r="F364" s="8"/>
      <c r="G364" s="48"/>
      <c r="H364" s="47">
        <f>COUNTIF(H5:H355,C359)</f>
        <v>0</v>
      </c>
      <c r="I364" s="48"/>
      <c r="J364" s="48"/>
      <c r="K364" s="48"/>
      <c r="L364" s="48"/>
      <c r="M364" s="48"/>
      <c r="N364" s="48"/>
      <c r="O364" s="6"/>
    </row>
  </sheetData>
  <sheetProtection autoFilter="0"/>
  <autoFilter ref="A4:N355"/>
  <customSheetViews>
    <customSheetView guid="{4A6486F0-F9CE-41B0-9BBF-5E8DBA5812C6}" scale="85" showAutoFilter="1">
      <pane xSplit="3" ySplit="4" topLeftCell="D5" activePane="bottomRight" state="frozen"/>
      <selection pane="bottomRight" activeCell="M1" sqref="M1:N1048576"/>
      <pageMargins left="0.7" right="0.7" top="0.75" bottom="0.75" header="0.3" footer="0.3"/>
      <pageSetup paperSize="9" orientation="portrait" horizontalDpi="2400" r:id="rId1"/>
      <autoFilter ref="A4:N166"/>
    </customSheetView>
    <customSheetView guid="{4B40E2B1-51F4-4D22-9F9F-075700F5EE53}" scale="85" showAutoFilter="1">
      <pane xSplit="3" ySplit="4" topLeftCell="D5" activePane="bottomRight" state="frozen"/>
      <selection pane="bottomRight" activeCell="M1" sqref="M1:N1048576"/>
      <pageMargins left="0.7" right="0.7" top="0.75" bottom="0.75" header="0.3" footer="0.3"/>
      <pageSetup paperSize="9" orientation="portrait" horizontalDpi="2400" r:id="rId2"/>
      <autoFilter ref="A4:N166"/>
    </customSheetView>
  </customSheetViews>
  <mergeCells count="5">
    <mergeCell ref="E3:F3"/>
    <mergeCell ref="E2:N2"/>
    <mergeCell ref="G3:I3"/>
    <mergeCell ref="J3:L3"/>
    <mergeCell ref="M3:N3"/>
  </mergeCells>
  <pageMargins left="0.7" right="0.7" top="0.75" bottom="0.75" header="0.3" footer="0.3"/>
  <pageSetup paperSize="9" orientation="portrait" horizontalDpi="2400"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175"/>
  <sheetViews>
    <sheetView workbookViewId="0">
      <pane xSplit="3" ySplit="4" topLeftCell="D149" activePane="bottomRight" state="frozen"/>
      <selection pane="topRight" activeCell="D1" sqref="D1"/>
      <selection pane="bottomLeft" activeCell="A5" sqref="A5"/>
      <selection pane="bottomRight" activeCell="E172" sqref="E172"/>
    </sheetView>
  </sheetViews>
  <sheetFormatPr baseColWidth="10" defaultColWidth="11.44140625" defaultRowHeight="15" x14ac:dyDescent="0.25"/>
  <cols>
    <col min="1" max="1" width="9" style="13" bestFit="1" customWidth="1"/>
    <col min="2" max="2" width="4.33203125" style="26" bestFit="1" customWidth="1"/>
    <col min="3" max="3" width="33.109375" style="13" bestFit="1" customWidth="1"/>
    <col min="4" max="4" width="11.44140625" style="13" bestFit="1" customWidth="1"/>
    <col min="5" max="5" width="6.44140625" style="13" bestFit="1" customWidth="1"/>
    <col min="6" max="6" width="5.6640625" style="24" bestFit="1" customWidth="1"/>
    <col min="7" max="7" width="7.33203125" style="24" bestFit="1" customWidth="1"/>
    <col min="8" max="8" width="5.6640625" style="24" bestFit="1" customWidth="1"/>
    <col min="9" max="9" width="8.6640625" style="24" bestFit="1" customWidth="1"/>
    <col min="10" max="10" width="5.6640625" style="24" bestFit="1" customWidth="1"/>
    <col min="11" max="11" width="13" style="13" bestFit="1" customWidth="1"/>
    <col min="12" max="12" width="12.33203125" style="13" bestFit="1" customWidth="1"/>
    <col min="13" max="13" width="7.33203125" style="13" bestFit="1" customWidth="1"/>
    <col min="14" max="14" width="15.44140625" style="13" bestFit="1" customWidth="1"/>
    <col min="15" max="15" width="7.33203125" style="13" bestFit="1" customWidth="1"/>
    <col min="16" max="16" width="20.6640625" style="13" bestFit="1" customWidth="1"/>
    <col min="17" max="16384" width="11.44140625" style="13"/>
  </cols>
  <sheetData>
    <row r="1" spans="1:16" ht="15.6" thickBot="1" x14ac:dyDescent="0.3"/>
    <row r="2" spans="1:16" x14ac:dyDescent="0.25">
      <c r="E2" s="272" t="s">
        <v>37</v>
      </c>
      <c r="F2" s="273"/>
      <c r="G2" s="273"/>
      <c r="H2" s="273"/>
      <c r="I2" s="273"/>
      <c r="J2" s="273"/>
      <c r="K2" s="273"/>
      <c r="L2" s="273"/>
      <c r="M2" s="273"/>
      <c r="N2" s="273"/>
      <c r="O2" s="273"/>
      <c r="P2" s="274"/>
    </row>
    <row r="3" spans="1:16" ht="15.6" customHeight="1" x14ac:dyDescent="0.25">
      <c r="E3" s="275" t="s">
        <v>40</v>
      </c>
      <c r="F3" s="276"/>
      <c r="G3" s="277" t="s">
        <v>41</v>
      </c>
      <c r="H3" s="278"/>
      <c r="I3" s="276"/>
      <c r="J3" s="267" t="s">
        <v>44</v>
      </c>
      <c r="K3" s="268"/>
      <c r="L3" s="269"/>
      <c r="M3" s="270" t="s">
        <v>46</v>
      </c>
      <c r="N3" s="270"/>
      <c r="O3" s="270"/>
      <c r="P3" s="271"/>
    </row>
    <row r="4" spans="1:16" s="26" customFormat="1" ht="15.6" thickBot="1" x14ac:dyDescent="0.35">
      <c r="A4" s="27" t="s">
        <v>35</v>
      </c>
      <c r="B4" s="27" t="s">
        <v>3</v>
      </c>
      <c r="C4" s="28" t="s">
        <v>38</v>
      </c>
      <c r="D4" s="29" t="s">
        <v>39</v>
      </c>
      <c r="E4" s="57" t="s">
        <v>6</v>
      </c>
      <c r="F4" s="58" t="s">
        <v>11</v>
      </c>
      <c r="G4" s="58" t="s">
        <v>42</v>
      </c>
      <c r="H4" s="58" t="s">
        <v>11</v>
      </c>
      <c r="I4" s="58" t="s">
        <v>43</v>
      </c>
      <c r="J4" s="41" t="s">
        <v>11</v>
      </c>
      <c r="K4" s="41" t="s">
        <v>43</v>
      </c>
      <c r="L4" s="41" t="s">
        <v>45</v>
      </c>
      <c r="M4" s="41" t="s">
        <v>42</v>
      </c>
      <c r="N4" s="41" t="s">
        <v>47</v>
      </c>
      <c r="O4" s="41" t="s">
        <v>42</v>
      </c>
      <c r="P4" s="43" t="s">
        <v>48</v>
      </c>
    </row>
    <row r="5" spans="1:16" ht="15" customHeight="1" x14ac:dyDescent="0.25">
      <c r="A5" s="31"/>
      <c r="B5" s="30"/>
      <c r="C5" s="32"/>
      <c r="D5" s="32"/>
      <c r="E5" s="54"/>
      <c r="F5" s="55"/>
      <c r="G5" s="55"/>
      <c r="H5" s="56"/>
      <c r="I5" s="55"/>
      <c r="J5" s="55"/>
      <c r="K5" s="54"/>
      <c r="L5" s="54"/>
      <c r="M5" s="54"/>
      <c r="N5" s="54"/>
      <c r="O5" s="54"/>
      <c r="P5" s="54"/>
    </row>
    <row r="6" spans="1:16" ht="15" customHeight="1" x14ac:dyDescent="0.25">
      <c r="A6" s="10"/>
      <c r="B6" s="33"/>
      <c r="C6" s="11"/>
      <c r="D6" s="11"/>
      <c r="E6" s="11"/>
      <c r="F6" s="34"/>
      <c r="G6" s="34"/>
      <c r="H6" s="35"/>
      <c r="I6" s="34"/>
      <c r="J6" s="34"/>
      <c r="K6" s="11"/>
      <c r="L6" s="11"/>
      <c r="M6" s="11"/>
      <c r="N6" s="11"/>
      <c r="O6" s="11"/>
      <c r="P6" s="11"/>
    </row>
    <row r="7" spans="1:16" ht="15" customHeight="1" x14ac:dyDescent="0.25">
      <c r="A7" s="10"/>
      <c r="B7" s="33"/>
      <c r="C7" s="11"/>
      <c r="D7" s="11"/>
      <c r="E7" s="11"/>
      <c r="F7" s="34"/>
      <c r="G7" s="34"/>
      <c r="H7" s="35"/>
      <c r="I7" s="34"/>
      <c r="J7" s="34"/>
      <c r="K7" s="11"/>
      <c r="L7" s="11"/>
      <c r="M7" s="11"/>
      <c r="N7" s="11"/>
      <c r="O7" s="11"/>
      <c r="P7" s="11"/>
    </row>
    <row r="8" spans="1:16" ht="15" customHeight="1" x14ac:dyDescent="0.25">
      <c r="A8" s="10"/>
      <c r="B8" s="33"/>
      <c r="C8" s="11"/>
      <c r="D8" s="11"/>
      <c r="E8" s="11"/>
      <c r="F8" s="34"/>
      <c r="G8" s="34"/>
      <c r="H8" s="35"/>
      <c r="I8" s="34"/>
      <c r="J8" s="34"/>
      <c r="K8" s="11"/>
      <c r="L8" s="11"/>
      <c r="M8" s="11"/>
      <c r="N8" s="11"/>
      <c r="O8" s="11"/>
      <c r="P8" s="11"/>
    </row>
    <row r="9" spans="1:16" ht="15" customHeight="1" x14ac:dyDescent="0.25">
      <c r="A9" s="10"/>
      <c r="B9" s="33"/>
      <c r="C9" s="11"/>
      <c r="D9" s="11"/>
      <c r="E9" s="11"/>
      <c r="F9" s="34"/>
      <c r="G9" s="34"/>
      <c r="H9" s="35"/>
      <c r="I9" s="34"/>
      <c r="J9" s="34"/>
      <c r="K9" s="11"/>
      <c r="L9" s="11"/>
      <c r="M9" s="11"/>
      <c r="N9" s="11"/>
      <c r="O9" s="11"/>
      <c r="P9" s="11"/>
    </row>
    <row r="10" spans="1:16" ht="15" customHeight="1" x14ac:dyDescent="0.25">
      <c r="A10" s="10"/>
      <c r="B10" s="33"/>
      <c r="C10" s="11"/>
      <c r="D10" s="11"/>
      <c r="E10" s="11"/>
      <c r="F10" s="34"/>
      <c r="G10" s="34"/>
      <c r="H10" s="35"/>
      <c r="I10" s="34"/>
      <c r="J10" s="34"/>
      <c r="K10" s="11"/>
      <c r="L10" s="11"/>
      <c r="M10" s="11"/>
      <c r="N10" s="11"/>
      <c r="O10" s="11"/>
      <c r="P10" s="11"/>
    </row>
    <row r="11" spans="1:16" ht="15" customHeight="1" x14ac:dyDescent="0.25">
      <c r="A11" s="10"/>
      <c r="B11" s="33"/>
      <c r="C11" s="11"/>
      <c r="D11" s="11"/>
      <c r="E11" s="11"/>
      <c r="F11" s="34"/>
      <c r="G11" s="34"/>
      <c r="H11" s="35"/>
      <c r="I11" s="34"/>
      <c r="J11" s="34"/>
      <c r="K11" s="11"/>
      <c r="L11" s="11"/>
      <c r="M11" s="11"/>
      <c r="N11" s="11"/>
      <c r="O11" s="11"/>
      <c r="P11" s="11"/>
    </row>
    <row r="12" spans="1:16" ht="15" customHeight="1" x14ac:dyDescent="0.25">
      <c r="A12" s="10"/>
      <c r="B12" s="33"/>
      <c r="C12" s="11"/>
      <c r="D12" s="11"/>
      <c r="E12" s="11"/>
      <c r="F12" s="34"/>
      <c r="G12" s="34"/>
      <c r="H12" s="35"/>
      <c r="I12" s="34"/>
      <c r="J12" s="34"/>
      <c r="K12" s="11"/>
      <c r="L12" s="11"/>
      <c r="M12" s="11"/>
      <c r="N12" s="11"/>
      <c r="O12" s="11"/>
      <c r="P12" s="11"/>
    </row>
    <row r="13" spans="1:16" ht="15" customHeight="1" x14ac:dyDescent="0.25">
      <c r="A13" s="10"/>
      <c r="B13" s="33"/>
      <c r="C13" s="11"/>
      <c r="D13" s="11"/>
      <c r="E13" s="11"/>
      <c r="F13" s="34"/>
      <c r="G13" s="34"/>
      <c r="H13" s="35"/>
      <c r="I13" s="34"/>
      <c r="J13" s="34"/>
      <c r="K13" s="11"/>
      <c r="L13" s="11"/>
      <c r="M13" s="11"/>
      <c r="N13" s="11"/>
      <c r="O13" s="11"/>
      <c r="P13" s="11"/>
    </row>
    <row r="14" spans="1:16" ht="15" customHeight="1" x14ac:dyDescent="0.25">
      <c r="A14" s="10"/>
      <c r="B14" s="33"/>
      <c r="C14" s="10"/>
      <c r="D14" s="10"/>
      <c r="E14" s="10"/>
      <c r="F14" s="34"/>
      <c r="G14" s="34"/>
      <c r="H14" s="35"/>
      <c r="I14" s="34"/>
      <c r="J14" s="34"/>
      <c r="K14" s="11"/>
      <c r="L14" s="11"/>
      <c r="M14" s="11"/>
      <c r="N14" s="11"/>
      <c r="O14" s="11"/>
      <c r="P14" s="11"/>
    </row>
    <row r="15" spans="1:16" ht="15" customHeight="1" x14ac:dyDescent="0.25">
      <c r="A15" s="10"/>
      <c r="B15" s="33"/>
      <c r="C15" s="11"/>
      <c r="D15" s="11"/>
      <c r="E15" s="11"/>
      <c r="F15" s="34"/>
      <c r="G15" s="34"/>
      <c r="H15" s="35"/>
      <c r="I15" s="34"/>
      <c r="J15" s="34"/>
      <c r="K15" s="11"/>
      <c r="L15" s="11"/>
      <c r="M15" s="11"/>
      <c r="N15" s="11"/>
      <c r="O15" s="11"/>
      <c r="P15" s="11"/>
    </row>
    <row r="16" spans="1:16" ht="15" customHeight="1" x14ac:dyDescent="0.25">
      <c r="A16" s="10"/>
      <c r="B16" s="33"/>
      <c r="C16" s="11"/>
      <c r="D16" s="11"/>
      <c r="E16" s="11"/>
      <c r="F16" s="34"/>
      <c r="G16" s="34"/>
      <c r="H16" s="35"/>
      <c r="I16" s="34"/>
      <c r="J16" s="34"/>
      <c r="K16" s="11"/>
      <c r="L16" s="11"/>
      <c r="M16" s="11"/>
      <c r="N16" s="11"/>
      <c r="O16" s="11"/>
      <c r="P16" s="11"/>
    </row>
    <row r="17" spans="1:16" ht="15" customHeight="1" x14ac:dyDescent="0.25">
      <c r="A17" s="10"/>
      <c r="B17" s="33"/>
      <c r="C17" s="11"/>
      <c r="D17" s="11"/>
      <c r="E17" s="11"/>
      <c r="F17" s="34"/>
      <c r="G17" s="34"/>
      <c r="H17" s="35"/>
      <c r="I17" s="34"/>
      <c r="J17" s="34"/>
      <c r="K17" s="11"/>
      <c r="L17" s="11"/>
      <c r="M17" s="11"/>
      <c r="N17" s="11"/>
      <c r="O17" s="11"/>
      <c r="P17" s="11"/>
    </row>
    <row r="18" spans="1:16" ht="15" customHeight="1" x14ac:dyDescent="0.25">
      <c r="A18" s="10"/>
      <c r="B18" s="33"/>
      <c r="C18" s="11"/>
      <c r="D18" s="11"/>
      <c r="E18" s="11"/>
      <c r="F18" s="34"/>
      <c r="G18" s="34"/>
      <c r="H18" s="35"/>
      <c r="I18" s="34"/>
      <c r="J18" s="34"/>
      <c r="K18" s="11"/>
      <c r="L18" s="11"/>
      <c r="M18" s="11"/>
      <c r="N18" s="11"/>
      <c r="O18" s="11"/>
      <c r="P18" s="11"/>
    </row>
    <row r="19" spans="1:16" ht="15" customHeight="1" x14ac:dyDescent="0.25">
      <c r="A19" s="10"/>
      <c r="B19" s="33"/>
      <c r="C19" s="11"/>
      <c r="D19" s="11"/>
      <c r="E19" s="11"/>
      <c r="F19" s="34"/>
      <c r="G19" s="34"/>
      <c r="H19" s="35"/>
      <c r="I19" s="34"/>
      <c r="J19" s="34"/>
      <c r="K19" s="11"/>
      <c r="L19" s="11"/>
      <c r="M19" s="11"/>
      <c r="N19" s="11"/>
      <c r="O19" s="11"/>
      <c r="P19" s="11"/>
    </row>
    <row r="20" spans="1:16" ht="15" customHeight="1" x14ac:dyDescent="0.25">
      <c r="A20" s="10"/>
      <c r="B20" s="33"/>
      <c r="C20" s="11"/>
      <c r="D20" s="11"/>
      <c r="E20" s="11"/>
      <c r="F20" s="34"/>
      <c r="G20" s="34"/>
      <c r="H20" s="35"/>
      <c r="I20" s="34"/>
      <c r="J20" s="34"/>
      <c r="K20" s="11"/>
      <c r="L20" s="11"/>
      <c r="M20" s="11"/>
      <c r="N20" s="11"/>
      <c r="O20" s="11"/>
      <c r="P20" s="11"/>
    </row>
    <row r="21" spans="1:16" ht="15" customHeight="1" x14ac:dyDescent="0.25">
      <c r="A21" s="10"/>
      <c r="B21" s="33"/>
      <c r="C21" s="11"/>
      <c r="D21" s="11"/>
      <c r="E21" s="11"/>
      <c r="F21" s="34"/>
      <c r="G21" s="34"/>
      <c r="H21" s="35"/>
      <c r="I21" s="34"/>
      <c r="J21" s="34"/>
      <c r="K21" s="11"/>
      <c r="L21" s="11"/>
      <c r="M21" s="11"/>
      <c r="N21" s="11"/>
      <c r="O21" s="11"/>
      <c r="P21" s="11"/>
    </row>
    <row r="22" spans="1:16" ht="15" customHeight="1" x14ac:dyDescent="0.25">
      <c r="A22" s="10"/>
      <c r="B22" s="33"/>
      <c r="C22" s="11"/>
      <c r="D22" s="11"/>
      <c r="E22" s="11"/>
      <c r="F22" s="34"/>
      <c r="G22" s="34"/>
      <c r="H22" s="35"/>
      <c r="I22" s="34"/>
      <c r="J22" s="34"/>
      <c r="K22" s="11"/>
      <c r="L22" s="11"/>
      <c r="M22" s="11"/>
      <c r="N22" s="11"/>
      <c r="O22" s="11"/>
      <c r="P22" s="11"/>
    </row>
    <row r="23" spans="1:16" ht="15" customHeight="1" x14ac:dyDescent="0.25">
      <c r="A23" s="10"/>
      <c r="B23" s="33"/>
      <c r="C23" s="11"/>
      <c r="D23" s="11"/>
      <c r="E23" s="11"/>
      <c r="F23" s="34"/>
      <c r="G23" s="34"/>
      <c r="H23" s="35"/>
      <c r="I23" s="34"/>
      <c r="J23" s="34"/>
      <c r="K23" s="11"/>
      <c r="L23" s="11"/>
      <c r="M23" s="11"/>
      <c r="N23" s="11"/>
      <c r="O23" s="11"/>
      <c r="P23" s="11"/>
    </row>
    <row r="24" spans="1:16" ht="15" customHeight="1" x14ac:dyDescent="0.25">
      <c r="A24" s="10"/>
      <c r="B24" s="33"/>
      <c r="C24" s="11"/>
      <c r="D24" s="11"/>
      <c r="E24" s="11"/>
      <c r="F24" s="34"/>
      <c r="G24" s="34"/>
      <c r="H24" s="35"/>
      <c r="I24" s="34"/>
      <c r="J24" s="34"/>
      <c r="K24" s="11"/>
      <c r="L24" s="11"/>
      <c r="M24" s="11"/>
      <c r="N24" s="11"/>
      <c r="O24" s="11"/>
      <c r="P24" s="11"/>
    </row>
    <row r="25" spans="1:16" ht="15" customHeight="1" x14ac:dyDescent="0.25">
      <c r="A25" s="10"/>
      <c r="B25" s="33"/>
      <c r="C25" s="11"/>
      <c r="D25" s="11"/>
      <c r="E25" s="11"/>
      <c r="F25" s="34"/>
      <c r="G25" s="34"/>
      <c r="H25" s="35"/>
      <c r="I25" s="34"/>
      <c r="J25" s="34"/>
      <c r="K25" s="11"/>
      <c r="L25" s="11"/>
      <c r="M25" s="11"/>
      <c r="N25" s="11"/>
      <c r="O25" s="11"/>
      <c r="P25" s="11"/>
    </row>
    <row r="26" spans="1:16" ht="15" customHeight="1" x14ac:dyDescent="0.25">
      <c r="A26" s="10"/>
      <c r="B26" s="33"/>
      <c r="C26" s="11"/>
      <c r="D26" s="11"/>
      <c r="E26" s="11"/>
      <c r="F26" s="34"/>
      <c r="G26" s="34"/>
      <c r="H26" s="35"/>
      <c r="I26" s="34"/>
      <c r="J26" s="34"/>
      <c r="K26" s="11"/>
      <c r="L26" s="11"/>
      <c r="M26" s="11"/>
      <c r="N26" s="11"/>
      <c r="O26" s="11"/>
      <c r="P26" s="11"/>
    </row>
    <row r="27" spans="1:16" ht="15" customHeight="1" x14ac:dyDescent="0.25">
      <c r="A27" s="10"/>
      <c r="B27" s="33"/>
      <c r="C27" s="11"/>
      <c r="D27" s="11"/>
      <c r="E27" s="11"/>
      <c r="F27" s="34"/>
      <c r="G27" s="34"/>
      <c r="H27" s="35"/>
      <c r="I27" s="34"/>
      <c r="J27" s="34"/>
      <c r="K27" s="11"/>
      <c r="L27" s="11"/>
      <c r="M27" s="11"/>
      <c r="N27" s="11"/>
      <c r="O27" s="11"/>
      <c r="P27" s="11"/>
    </row>
    <row r="28" spans="1:16" ht="15" customHeight="1" x14ac:dyDescent="0.25">
      <c r="A28" s="10"/>
      <c r="B28" s="33"/>
      <c r="C28" s="11"/>
      <c r="D28" s="11"/>
      <c r="E28" s="11"/>
      <c r="F28" s="34"/>
      <c r="G28" s="34"/>
      <c r="H28" s="35"/>
      <c r="I28" s="34"/>
      <c r="J28" s="34"/>
      <c r="K28" s="11"/>
      <c r="L28" s="11"/>
      <c r="M28" s="11"/>
      <c r="N28" s="11"/>
      <c r="O28" s="11"/>
      <c r="P28" s="11"/>
    </row>
    <row r="29" spans="1:16" ht="15" customHeight="1" x14ac:dyDescent="0.25">
      <c r="A29" s="10"/>
      <c r="B29" s="33"/>
      <c r="C29" s="11"/>
      <c r="D29" s="11"/>
      <c r="E29" s="11"/>
      <c r="F29" s="34"/>
      <c r="G29" s="34"/>
      <c r="H29" s="35"/>
      <c r="I29" s="34"/>
      <c r="J29" s="34"/>
      <c r="K29" s="11"/>
      <c r="L29" s="11"/>
      <c r="M29" s="11"/>
      <c r="N29" s="11"/>
      <c r="O29" s="11"/>
      <c r="P29" s="11"/>
    </row>
    <row r="30" spans="1:16" ht="15" customHeight="1" x14ac:dyDescent="0.25">
      <c r="A30" s="10"/>
      <c r="B30" s="33"/>
      <c r="C30" s="11"/>
      <c r="D30" s="11"/>
      <c r="E30" s="11"/>
      <c r="F30" s="34"/>
      <c r="G30" s="34"/>
      <c r="H30" s="35"/>
      <c r="I30" s="34"/>
      <c r="J30" s="34"/>
      <c r="K30" s="11"/>
      <c r="L30" s="11"/>
      <c r="M30" s="11"/>
      <c r="N30" s="11"/>
      <c r="O30" s="11"/>
      <c r="P30" s="11"/>
    </row>
    <row r="31" spans="1:16" ht="15" customHeight="1" x14ac:dyDescent="0.25">
      <c r="A31" s="10"/>
      <c r="B31" s="33"/>
      <c r="C31" s="11"/>
      <c r="D31" s="11"/>
      <c r="E31" s="11"/>
      <c r="F31" s="34"/>
      <c r="G31" s="34"/>
      <c r="H31" s="35"/>
      <c r="I31" s="34"/>
      <c r="J31" s="34"/>
      <c r="K31" s="11"/>
      <c r="L31" s="11"/>
      <c r="M31" s="11"/>
      <c r="N31" s="11"/>
      <c r="O31" s="11"/>
      <c r="P31" s="11"/>
    </row>
    <row r="32" spans="1:16" ht="15" customHeight="1" x14ac:dyDescent="0.25">
      <c r="A32" s="10"/>
      <c r="B32" s="33"/>
      <c r="C32" s="11"/>
      <c r="D32" s="11"/>
      <c r="E32" s="11"/>
      <c r="F32" s="34"/>
      <c r="G32" s="34"/>
      <c r="H32" s="35"/>
      <c r="I32" s="34"/>
      <c r="J32" s="34"/>
      <c r="K32" s="11"/>
      <c r="L32" s="11"/>
      <c r="M32" s="11"/>
      <c r="N32" s="11"/>
      <c r="O32" s="11"/>
      <c r="P32" s="11"/>
    </row>
    <row r="33" spans="1:16" ht="15" customHeight="1" x14ac:dyDescent="0.25">
      <c r="A33" s="10"/>
      <c r="B33" s="33"/>
      <c r="C33" s="11"/>
      <c r="D33" s="11"/>
      <c r="E33" s="11"/>
      <c r="F33" s="34"/>
      <c r="G33" s="34"/>
      <c r="H33" s="35"/>
      <c r="I33" s="34"/>
      <c r="J33" s="34"/>
      <c r="K33" s="11"/>
      <c r="L33" s="11"/>
      <c r="M33" s="11"/>
      <c r="N33" s="11"/>
      <c r="O33" s="11"/>
      <c r="P33" s="11"/>
    </row>
    <row r="34" spans="1:16" ht="15" customHeight="1" x14ac:dyDescent="0.25">
      <c r="A34" s="10"/>
      <c r="B34" s="33"/>
      <c r="C34" s="11"/>
      <c r="D34" s="11"/>
      <c r="E34" s="11"/>
      <c r="F34" s="34"/>
      <c r="G34" s="34"/>
      <c r="H34" s="35"/>
      <c r="I34" s="34"/>
      <c r="J34" s="34"/>
      <c r="K34" s="11"/>
      <c r="L34" s="11"/>
      <c r="M34" s="11"/>
      <c r="N34" s="11"/>
      <c r="O34" s="11"/>
      <c r="P34" s="11"/>
    </row>
    <row r="35" spans="1:16" ht="15" customHeight="1" x14ac:dyDescent="0.25">
      <c r="A35" s="10"/>
      <c r="B35" s="33"/>
      <c r="C35" s="11"/>
      <c r="D35" s="11"/>
      <c r="E35" s="11"/>
      <c r="F35" s="34"/>
      <c r="G35" s="34"/>
      <c r="H35" s="35"/>
      <c r="I35" s="34"/>
      <c r="J35" s="34"/>
      <c r="K35" s="11"/>
      <c r="L35" s="11"/>
      <c r="M35" s="11"/>
      <c r="N35" s="11"/>
      <c r="O35" s="11"/>
      <c r="P35" s="11"/>
    </row>
    <row r="36" spans="1:16" ht="15" customHeight="1" x14ac:dyDescent="0.25">
      <c r="A36" s="10"/>
      <c r="B36" s="33"/>
      <c r="C36" s="11"/>
      <c r="D36" s="11"/>
      <c r="E36" s="11"/>
      <c r="F36" s="34"/>
      <c r="G36" s="34"/>
      <c r="H36" s="35"/>
      <c r="I36" s="34"/>
      <c r="J36" s="34"/>
      <c r="K36" s="11"/>
      <c r="L36" s="11"/>
      <c r="M36" s="11"/>
      <c r="N36" s="11"/>
      <c r="O36" s="11"/>
      <c r="P36" s="11"/>
    </row>
    <row r="37" spans="1:16" ht="15" customHeight="1" x14ac:dyDescent="0.25">
      <c r="A37" s="10"/>
      <c r="B37" s="33"/>
      <c r="C37" s="11"/>
      <c r="D37" s="11"/>
      <c r="E37" s="11"/>
      <c r="F37" s="34"/>
      <c r="G37" s="34"/>
      <c r="H37" s="35"/>
      <c r="I37" s="34"/>
      <c r="J37" s="34"/>
      <c r="K37" s="11"/>
      <c r="L37" s="11"/>
      <c r="M37" s="11"/>
      <c r="N37" s="11"/>
      <c r="O37" s="11"/>
      <c r="P37" s="11"/>
    </row>
    <row r="38" spans="1:16" ht="15" customHeight="1" x14ac:dyDescent="0.25">
      <c r="A38" s="10"/>
      <c r="B38" s="33"/>
      <c r="C38" s="11"/>
      <c r="D38" s="11"/>
      <c r="E38" s="11"/>
      <c r="F38" s="34"/>
      <c r="G38" s="34"/>
      <c r="H38" s="35"/>
      <c r="I38" s="34"/>
      <c r="J38" s="34"/>
      <c r="K38" s="11"/>
      <c r="L38" s="11"/>
      <c r="M38" s="11"/>
      <c r="N38" s="11"/>
      <c r="O38" s="11"/>
      <c r="P38" s="11"/>
    </row>
    <row r="39" spans="1:16" ht="15" customHeight="1" x14ac:dyDescent="0.25">
      <c r="A39" s="10"/>
      <c r="B39" s="33"/>
      <c r="C39" s="11"/>
      <c r="D39" s="11"/>
      <c r="E39" s="11"/>
      <c r="F39" s="34"/>
      <c r="G39" s="34"/>
      <c r="H39" s="35"/>
      <c r="I39" s="34"/>
      <c r="J39" s="34"/>
      <c r="K39" s="11"/>
      <c r="L39" s="11"/>
      <c r="M39" s="11"/>
      <c r="N39" s="11"/>
      <c r="O39" s="11"/>
      <c r="P39" s="11"/>
    </row>
    <row r="40" spans="1:16" ht="15" customHeight="1" x14ac:dyDescent="0.25">
      <c r="A40" s="10"/>
      <c r="B40" s="33"/>
      <c r="C40" s="11"/>
      <c r="D40" s="11"/>
      <c r="E40" s="11"/>
      <c r="F40" s="34"/>
      <c r="G40" s="34"/>
      <c r="H40" s="35"/>
      <c r="I40" s="34"/>
      <c r="J40" s="34"/>
      <c r="K40" s="11"/>
      <c r="L40" s="11"/>
      <c r="M40" s="11"/>
      <c r="N40" s="11"/>
      <c r="O40" s="11"/>
      <c r="P40" s="11"/>
    </row>
    <row r="41" spans="1:16" ht="15" customHeight="1" x14ac:dyDescent="0.25">
      <c r="A41" s="10"/>
      <c r="B41" s="33"/>
      <c r="C41" s="11"/>
      <c r="D41" s="11"/>
      <c r="E41" s="11"/>
      <c r="F41" s="34"/>
      <c r="G41" s="34"/>
      <c r="H41" s="35"/>
      <c r="I41" s="34"/>
      <c r="J41" s="34"/>
      <c r="K41" s="11"/>
      <c r="L41" s="11"/>
      <c r="M41" s="11"/>
      <c r="N41" s="11"/>
      <c r="O41" s="11"/>
      <c r="P41" s="11"/>
    </row>
    <row r="42" spans="1:16" ht="15" customHeight="1" x14ac:dyDescent="0.25">
      <c r="A42" s="10"/>
      <c r="B42" s="33"/>
      <c r="C42" s="11"/>
      <c r="D42" s="11"/>
      <c r="E42" s="11"/>
      <c r="F42" s="34"/>
      <c r="G42" s="34"/>
      <c r="H42" s="35"/>
      <c r="I42" s="34"/>
      <c r="J42" s="34"/>
      <c r="K42" s="11"/>
      <c r="L42" s="11"/>
      <c r="M42" s="11"/>
      <c r="N42" s="11"/>
      <c r="O42" s="11"/>
      <c r="P42" s="11"/>
    </row>
    <row r="43" spans="1:16" ht="15" customHeight="1" x14ac:dyDescent="0.25">
      <c r="A43" s="10"/>
      <c r="B43" s="33"/>
      <c r="C43" s="11"/>
      <c r="D43" s="11"/>
      <c r="E43" s="11"/>
      <c r="F43" s="34"/>
      <c r="G43" s="34"/>
      <c r="H43" s="35"/>
      <c r="I43" s="34"/>
      <c r="J43" s="34"/>
      <c r="K43" s="11"/>
      <c r="L43" s="11"/>
      <c r="M43" s="11"/>
      <c r="N43" s="11"/>
      <c r="O43" s="11"/>
      <c r="P43" s="11"/>
    </row>
    <row r="44" spans="1:16" ht="15" customHeight="1" x14ac:dyDescent="0.25">
      <c r="A44" s="10"/>
      <c r="B44" s="33"/>
      <c r="C44" s="11"/>
      <c r="D44" s="11"/>
      <c r="E44" s="11"/>
      <c r="F44" s="34"/>
      <c r="G44" s="34"/>
      <c r="H44" s="35"/>
      <c r="I44" s="34"/>
      <c r="J44" s="34"/>
      <c r="K44" s="11"/>
      <c r="L44" s="11"/>
      <c r="M44" s="11"/>
      <c r="N44" s="11"/>
      <c r="O44" s="11"/>
      <c r="P44" s="11"/>
    </row>
    <row r="45" spans="1:16" ht="15" customHeight="1" x14ac:dyDescent="0.25">
      <c r="A45" s="10"/>
      <c r="B45" s="33"/>
      <c r="C45" s="11"/>
      <c r="D45" s="11"/>
      <c r="E45" s="11"/>
      <c r="F45" s="34"/>
      <c r="G45" s="34"/>
      <c r="H45" s="35"/>
      <c r="I45" s="34"/>
      <c r="J45" s="34"/>
      <c r="K45" s="11"/>
      <c r="L45" s="11"/>
      <c r="M45" s="11"/>
      <c r="N45" s="11"/>
      <c r="O45" s="11"/>
      <c r="P45" s="11"/>
    </row>
    <row r="46" spans="1:16" ht="15" customHeight="1" x14ac:dyDescent="0.25">
      <c r="A46" s="10"/>
      <c r="B46" s="33"/>
      <c r="C46" s="11"/>
      <c r="D46" s="11"/>
      <c r="E46" s="11"/>
      <c r="F46" s="34"/>
      <c r="G46" s="34"/>
      <c r="H46" s="35"/>
      <c r="I46" s="34"/>
      <c r="J46" s="34"/>
      <c r="K46" s="11"/>
      <c r="L46" s="11"/>
      <c r="M46" s="11"/>
      <c r="N46" s="11"/>
      <c r="O46" s="11"/>
      <c r="P46" s="11"/>
    </row>
    <row r="47" spans="1:16" ht="15" customHeight="1" x14ac:dyDescent="0.25">
      <c r="A47" s="10"/>
      <c r="B47" s="33"/>
      <c r="C47" s="11"/>
      <c r="D47" s="11"/>
      <c r="E47" s="11"/>
      <c r="F47" s="34"/>
      <c r="G47" s="34"/>
      <c r="H47" s="35"/>
      <c r="I47" s="34"/>
      <c r="J47" s="34"/>
      <c r="K47" s="11"/>
      <c r="L47" s="11"/>
      <c r="M47" s="11"/>
      <c r="N47" s="11"/>
      <c r="O47" s="11"/>
      <c r="P47" s="11"/>
    </row>
    <row r="48" spans="1:16" ht="15" customHeight="1" x14ac:dyDescent="0.25">
      <c r="A48" s="10"/>
      <c r="B48" s="33"/>
      <c r="C48" s="11"/>
      <c r="D48" s="11"/>
      <c r="E48" s="11"/>
      <c r="F48" s="34"/>
      <c r="G48" s="34"/>
      <c r="H48" s="35"/>
      <c r="I48" s="34"/>
      <c r="J48" s="34"/>
      <c r="K48" s="11"/>
      <c r="L48" s="11"/>
      <c r="M48" s="11"/>
      <c r="N48" s="11"/>
      <c r="O48" s="11"/>
      <c r="P48" s="11"/>
    </row>
    <row r="49" spans="1:16" ht="15" customHeight="1" x14ac:dyDescent="0.25">
      <c r="A49" s="10"/>
      <c r="B49" s="33"/>
      <c r="C49" s="11"/>
      <c r="D49" s="11"/>
      <c r="E49" s="11"/>
      <c r="F49" s="34"/>
      <c r="G49" s="34"/>
      <c r="H49" s="35"/>
      <c r="I49" s="34"/>
      <c r="J49" s="34"/>
      <c r="K49" s="11"/>
      <c r="L49" s="11"/>
      <c r="M49" s="11"/>
      <c r="N49" s="11"/>
      <c r="O49" s="11"/>
      <c r="P49" s="11"/>
    </row>
    <row r="50" spans="1:16" ht="15" customHeight="1" x14ac:dyDescent="0.25">
      <c r="A50" s="10"/>
      <c r="B50" s="33"/>
      <c r="C50" s="11"/>
      <c r="D50" s="11"/>
      <c r="E50" s="11"/>
      <c r="F50" s="34"/>
      <c r="G50" s="34"/>
      <c r="H50" s="35"/>
      <c r="I50" s="34"/>
      <c r="J50" s="34"/>
      <c r="K50" s="11"/>
      <c r="L50" s="11"/>
      <c r="M50" s="11"/>
      <c r="N50" s="11"/>
      <c r="O50" s="11"/>
      <c r="P50" s="11"/>
    </row>
    <row r="51" spans="1:16" ht="15" customHeight="1" x14ac:dyDescent="0.25">
      <c r="A51" s="10"/>
      <c r="B51" s="33"/>
      <c r="C51" s="11"/>
      <c r="D51" s="11"/>
      <c r="E51" s="11"/>
      <c r="F51" s="34"/>
      <c r="G51" s="34"/>
      <c r="H51" s="35"/>
      <c r="I51" s="34"/>
      <c r="J51" s="34"/>
      <c r="K51" s="11"/>
      <c r="L51" s="11"/>
      <c r="M51" s="11"/>
      <c r="N51" s="11"/>
      <c r="O51" s="11"/>
      <c r="P51" s="11"/>
    </row>
    <row r="52" spans="1:16" ht="15" customHeight="1" x14ac:dyDescent="0.25">
      <c r="A52" s="10"/>
      <c r="B52" s="33"/>
      <c r="C52" s="11"/>
      <c r="D52" s="11"/>
      <c r="E52" s="11"/>
      <c r="F52" s="34"/>
      <c r="G52" s="34"/>
      <c r="H52" s="35"/>
      <c r="I52" s="34"/>
      <c r="J52" s="34"/>
      <c r="K52" s="11"/>
      <c r="L52" s="11"/>
      <c r="M52" s="11"/>
      <c r="N52" s="11"/>
      <c r="O52" s="11"/>
      <c r="P52" s="11"/>
    </row>
    <row r="53" spans="1:16" ht="15" customHeight="1" x14ac:dyDescent="0.25">
      <c r="A53" s="10"/>
      <c r="B53" s="33"/>
      <c r="C53" s="11"/>
      <c r="D53" s="11"/>
      <c r="E53" s="11"/>
      <c r="F53" s="34"/>
      <c r="G53" s="34"/>
      <c r="H53" s="35"/>
      <c r="I53" s="34"/>
      <c r="J53" s="34"/>
      <c r="K53" s="11"/>
      <c r="L53" s="11"/>
      <c r="M53" s="11"/>
      <c r="N53" s="11"/>
      <c r="O53" s="11"/>
      <c r="P53" s="11"/>
    </row>
    <row r="54" spans="1:16" ht="15" customHeight="1" x14ac:dyDescent="0.25">
      <c r="A54" s="10"/>
      <c r="B54" s="33"/>
      <c r="C54" s="11"/>
      <c r="D54" s="11"/>
      <c r="E54" s="11"/>
      <c r="F54" s="34"/>
      <c r="G54" s="34"/>
      <c r="H54" s="35"/>
      <c r="I54" s="34"/>
      <c r="J54" s="34"/>
      <c r="K54" s="11"/>
      <c r="L54" s="11"/>
      <c r="M54" s="11"/>
      <c r="N54" s="11"/>
      <c r="O54" s="11"/>
      <c r="P54" s="11"/>
    </row>
    <row r="55" spans="1:16" ht="15" customHeight="1" x14ac:dyDescent="0.25">
      <c r="A55" s="10"/>
      <c r="B55" s="33"/>
      <c r="C55" s="11"/>
      <c r="D55" s="11"/>
      <c r="E55" s="11"/>
      <c r="F55" s="34"/>
      <c r="G55" s="34"/>
      <c r="H55" s="35"/>
      <c r="I55" s="34"/>
      <c r="J55" s="34"/>
      <c r="K55" s="11"/>
      <c r="L55" s="11"/>
      <c r="M55" s="11"/>
      <c r="N55" s="11"/>
      <c r="O55" s="11"/>
      <c r="P55" s="11"/>
    </row>
    <row r="56" spans="1:16" ht="15" customHeight="1" x14ac:dyDescent="0.25">
      <c r="A56" s="10"/>
      <c r="B56" s="33"/>
      <c r="C56" s="11"/>
      <c r="D56" s="11"/>
      <c r="E56" s="11"/>
      <c r="F56" s="34"/>
      <c r="G56" s="34"/>
      <c r="H56" s="35"/>
      <c r="I56" s="34"/>
      <c r="J56" s="34"/>
      <c r="K56" s="11"/>
      <c r="L56" s="11"/>
      <c r="M56" s="11"/>
      <c r="N56" s="11"/>
      <c r="O56" s="11"/>
      <c r="P56" s="11"/>
    </row>
    <row r="57" spans="1:16" ht="15" customHeight="1" x14ac:dyDescent="0.25">
      <c r="A57" s="10"/>
      <c r="B57" s="33"/>
      <c r="C57" s="11"/>
      <c r="D57" s="11"/>
      <c r="E57" s="11"/>
      <c r="F57" s="34"/>
      <c r="G57" s="34"/>
      <c r="H57" s="35"/>
      <c r="I57" s="34"/>
      <c r="J57" s="34"/>
      <c r="K57" s="11"/>
      <c r="L57" s="11"/>
      <c r="M57" s="11"/>
      <c r="N57" s="11"/>
      <c r="O57" s="11"/>
      <c r="P57" s="11"/>
    </row>
    <row r="58" spans="1:16" ht="15" customHeight="1" x14ac:dyDescent="0.25">
      <c r="A58" s="10"/>
      <c r="B58" s="33"/>
      <c r="C58" s="36"/>
      <c r="D58" s="36"/>
      <c r="E58" s="36"/>
      <c r="F58" s="34"/>
      <c r="G58" s="34"/>
      <c r="H58" s="35"/>
      <c r="I58" s="34"/>
      <c r="J58" s="34"/>
      <c r="K58" s="11"/>
      <c r="L58" s="11"/>
      <c r="M58" s="11"/>
      <c r="N58" s="11"/>
      <c r="O58" s="11"/>
      <c r="P58" s="11"/>
    </row>
    <row r="59" spans="1:16" ht="15" customHeight="1" x14ac:dyDescent="0.25">
      <c r="A59" s="10"/>
      <c r="B59" s="33"/>
      <c r="C59" s="11"/>
      <c r="D59" s="11"/>
      <c r="E59" s="11"/>
      <c r="F59" s="34"/>
      <c r="G59" s="34"/>
      <c r="H59" s="35"/>
      <c r="I59" s="34"/>
      <c r="J59" s="34"/>
      <c r="K59" s="11"/>
      <c r="L59" s="11"/>
      <c r="M59" s="11"/>
      <c r="N59" s="11"/>
      <c r="O59" s="11"/>
      <c r="P59" s="11"/>
    </row>
    <row r="60" spans="1:16" ht="15" customHeight="1" x14ac:dyDescent="0.25">
      <c r="A60" s="10"/>
      <c r="B60" s="33"/>
      <c r="C60" s="11"/>
      <c r="D60" s="11"/>
      <c r="E60" s="11"/>
      <c r="F60" s="34"/>
      <c r="G60" s="34"/>
      <c r="H60" s="35"/>
      <c r="I60" s="34"/>
      <c r="J60" s="34"/>
      <c r="K60" s="11"/>
      <c r="L60" s="11"/>
      <c r="M60" s="11"/>
      <c r="N60" s="11"/>
      <c r="O60" s="11"/>
      <c r="P60" s="11"/>
    </row>
    <row r="61" spans="1:16" ht="15" customHeight="1" x14ac:dyDescent="0.25">
      <c r="A61" s="10"/>
      <c r="B61" s="33"/>
      <c r="C61" s="11"/>
      <c r="D61" s="11"/>
      <c r="E61" s="11"/>
      <c r="F61" s="34"/>
      <c r="G61" s="34"/>
      <c r="H61" s="35"/>
      <c r="I61" s="34"/>
      <c r="J61" s="34"/>
      <c r="K61" s="11"/>
      <c r="L61" s="11"/>
      <c r="M61" s="11"/>
      <c r="N61" s="11"/>
      <c r="O61" s="11"/>
      <c r="P61" s="11"/>
    </row>
    <row r="62" spans="1:16" ht="15" customHeight="1" x14ac:dyDescent="0.25">
      <c r="A62" s="10"/>
      <c r="B62" s="33"/>
      <c r="C62" s="10"/>
      <c r="D62" s="10"/>
      <c r="E62" s="10"/>
      <c r="F62" s="34"/>
      <c r="G62" s="34"/>
      <c r="H62" s="35"/>
      <c r="I62" s="34"/>
      <c r="J62" s="34"/>
      <c r="K62" s="11"/>
      <c r="L62" s="11"/>
      <c r="M62" s="11"/>
      <c r="N62" s="11"/>
      <c r="O62" s="11"/>
      <c r="P62" s="11"/>
    </row>
    <row r="63" spans="1:16" ht="15" customHeight="1" x14ac:dyDescent="0.25">
      <c r="A63" s="10"/>
      <c r="B63" s="33"/>
      <c r="C63" s="11"/>
      <c r="D63" s="11"/>
      <c r="E63" s="11"/>
      <c r="F63" s="34"/>
      <c r="G63" s="34"/>
      <c r="H63" s="35"/>
      <c r="I63" s="34"/>
      <c r="J63" s="34"/>
      <c r="K63" s="11"/>
      <c r="L63" s="11"/>
      <c r="M63" s="11"/>
      <c r="N63" s="11"/>
      <c r="O63" s="11"/>
      <c r="P63" s="11"/>
    </row>
    <row r="64" spans="1:16" ht="15" customHeight="1" x14ac:dyDescent="0.25">
      <c r="A64" s="10"/>
      <c r="B64" s="33"/>
      <c r="C64" s="11"/>
      <c r="D64" s="11"/>
      <c r="E64" s="11"/>
      <c r="F64" s="34"/>
      <c r="G64" s="34"/>
      <c r="H64" s="35"/>
      <c r="I64" s="34"/>
      <c r="J64" s="34"/>
      <c r="K64" s="11"/>
      <c r="L64" s="11"/>
      <c r="M64" s="11"/>
      <c r="N64" s="11"/>
      <c r="O64" s="11"/>
      <c r="P64" s="11"/>
    </row>
    <row r="65" spans="1:16" ht="15" customHeight="1" x14ac:dyDescent="0.25">
      <c r="A65" s="10"/>
      <c r="B65" s="33"/>
      <c r="C65" s="11"/>
      <c r="D65" s="11"/>
      <c r="E65" s="11"/>
      <c r="F65" s="34"/>
      <c r="G65" s="34"/>
      <c r="H65" s="35"/>
      <c r="I65" s="34"/>
      <c r="J65" s="34"/>
      <c r="K65" s="11"/>
      <c r="L65" s="11"/>
      <c r="M65" s="11"/>
      <c r="N65" s="11"/>
      <c r="O65" s="11"/>
      <c r="P65" s="11"/>
    </row>
    <row r="66" spans="1:16" ht="15" customHeight="1" x14ac:dyDescent="0.25">
      <c r="A66" s="10"/>
      <c r="B66" s="33"/>
      <c r="C66" s="11"/>
      <c r="D66" s="11"/>
      <c r="E66" s="11"/>
      <c r="F66" s="34"/>
      <c r="G66" s="34"/>
      <c r="H66" s="35"/>
      <c r="I66" s="34"/>
      <c r="J66" s="34"/>
      <c r="K66" s="11"/>
      <c r="L66" s="11"/>
      <c r="M66" s="11"/>
      <c r="N66" s="11"/>
      <c r="O66" s="11"/>
      <c r="P66" s="11"/>
    </row>
    <row r="67" spans="1:16" ht="15" customHeight="1" x14ac:dyDescent="0.25">
      <c r="A67" s="10"/>
      <c r="B67" s="33"/>
      <c r="C67" s="11"/>
      <c r="D67" s="11"/>
      <c r="E67" s="11"/>
      <c r="F67" s="34"/>
      <c r="G67" s="34"/>
      <c r="H67" s="35"/>
      <c r="I67" s="34"/>
      <c r="J67" s="34"/>
      <c r="K67" s="11"/>
      <c r="L67" s="11"/>
      <c r="M67" s="11"/>
      <c r="N67" s="11"/>
      <c r="O67" s="11"/>
      <c r="P67" s="11"/>
    </row>
    <row r="68" spans="1:16" ht="15" customHeight="1" x14ac:dyDescent="0.25">
      <c r="A68" s="10"/>
      <c r="B68" s="33"/>
      <c r="C68" s="11"/>
      <c r="D68" s="11"/>
      <c r="E68" s="11"/>
      <c r="F68" s="34"/>
      <c r="G68" s="34"/>
      <c r="H68" s="35"/>
      <c r="I68" s="34"/>
      <c r="J68" s="34"/>
      <c r="K68" s="11"/>
      <c r="L68" s="11"/>
      <c r="M68" s="11"/>
      <c r="N68" s="11"/>
      <c r="O68" s="11"/>
      <c r="P68" s="11"/>
    </row>
    <row r="69" spans="1:16" ht="15" customHeight="1" x14ac:dyDescent="0.25">
      <c r="A69" s="10"/>
      <c r="B69" s="33"/>
      <c r="C69" s="11"/>
      <c r="D69" s="11"/>
      <c r="E69" s="11"/>
      <c r="F69" s="34"/>
      <c r="G69" s="34"/>
      <c r="H69" s="35"/>
      <c r="I69" s="34"/>
      <c r="J69" s="34"/>
      <c r="K69" s="11"/>
      <c r="L69" s="11"/>
      <c r="M69" s="11"/>
      <c r="N69" s="11"/>
      <c r="O69" s="11"/>
      <c r="P69" s="11"/>
    </row>
    <row r="70" spans="1:16" ht="15" customHeight="1" x14ac:dyDescent="0.25">
      <c r="A70" s="10"/>
      <c r="B70" s="33"/>
      <c r="C70" s="11"/>
      <c r="D70" s="11"/>
      <c r="E70" s="11"/>
      <c r="F70" s="34"/>
      <c r="G70" s="34"/>
      <c r="H70" s="35"/>
      <c r="I70" s="34"/>
      <c r="J70" s="34"/>
      <c r="K70" s="11"/>
      <c r="L70" s="11"/>
      <c r="M70" s="11"/>
      <c r="N70" s="11"/>
      <c r="O70" s="11"/>
      <c r="P70" s="11"/>
    </row>
    <row r="71" spans="1:16" ht="15" customHeight="1" x14ac:dyDescent="0.25">
      <c r="A71" s="10"/>
      <c r="B71" s="33"/>
      <c r="C71" s="11"/>
      <c r="D71" s="11"/>
      <c r="E71" s="11"/>
      <c r="F71" s="34"/>
      <c r="G71" s="34"/>
      <c r="H71" s="35"/>
      <c r="I71" s="34"/>
      <c r="J71" s="34"/>
      <c r="K71" s="11"/>
      <c r="L71" s="11"/>
      <c r="M71" s="11"/>
      <c r="N71" s="11"/>
      <c r="O71" s="11"/>
      <c r="P71" s="11"/>
    </row>
    <row r="72" spans="1:16" ht="15" customHeight="1" x14ac:dyDescent="0.25">
      <c r="A72" s="10"/>
      <c r="B72" s="33"/>
      <c r="C72" s="11"/>
      <c r="D72" s="11"/>
      <c r="E72" s="11"/>
      <c r="F72" s="34"/>
      <c r="G72" s="34"/>
      <c r="H72" s="35"/>
      <c r="I72" s="34"/>
      <c r="J72" s="34"/>
      <c r="K72" s="11"/>
      <c r="L72" s="11"/>
      <c r="M72" s="11"/>
      <c r="N72" s="11"/>
      <c r="O72" s="11"/>
      <c r="P72" s="11"/>
    </row>
    <row r="73" spans="1:16" ht="15" customHeight="1" x14ac:dyDescent="0.25">
      <c r="A73" s="10"/>
      <c r="B73" s="33"/>
      <c r="C73" s="11"/>
      <c r="D73" s="11"/>
      <c r="E73" s="11"/>
      <c r="F73" s="34"/>
      <c r="G73" s="34"/>
      <c r="H73" s="35"/>
      <c r="I73" s="34"/>
      <c r="J73" s="34"/>
      <c r="K73" s="11"/>
      <c r="L73" s="11"/>
      <c r="M73" s="11"/>
      <c r="N73" s="11"/>
      <c r="O73" s="11"/>
      <c r="P73" s="11"/>
    </row>
    <row r="74" spans="1:16" ht="15" customHeight="1" x14ac:dyDescent="0.25">
      <c r="A74" s="10"/>
      <c r="B74" s="33"/>
      <c r="C74" s="36"/>
      <c r="D74" s="36"/>
      <c r="E74" s="36"/>
      <c r="F74" s="34"/>
      <c r="G74" s="34"/>
      <c r="H74" s="35"/>
      <c r="I74" s="34"/>
      <c r="J74" s="34"/>
      <c r="K74" s="11"/>
      <c r="L74" s="11"/>
      <c r="M74" s="11"/>
      <c r="N74" s="11"/>
      <c r="O74" s="11"/>
      <c r="P74" s="11"/>
    </row>
    <row r="75" spans="1:16" ht="15" customHeight="1" x14ac:dyDescent="0.25">
      <c r="A75" s="10"/>
      <c r="B75" s="33"/>
      <c r="C75" s="36"/>
      <c r="D75" s="36"/>
      <c r="E75" s="36"/>
      <c r="F75" s="34"/>
      <c r="G75" s="34"/>
      <c r="H75" s="35"/>
      <c r="I75" s="34"/>
      <c r="J75" s="34"/>
      <c r="K75" s="11"/>
      <c r="L75" s="11"/>
      <c r="M75" s="11"/>
      <c r="N75" s="11"/>
      <c r="O75" s="11"/>
      <c r="P75" s="11"/>
    </row>
    <row r="76" spans="1:16" ht="15" customHeight="1" x14ac:dyDescent="0.25">
      <c r="A76" s="10"/>
      <c r="B76" s="33"/>
      <c r="C76" s="36"/>
      <c r="D76" s="36"/>
      <c r="E76" s="36"/>
      <c r="F76" s="34"/>
      <c r="G76" s="34"/>
      <c r="H76" s="35"/>
      <c r="I76" s="34"/>
      <c r="J76" s="34"/>
      <c r="K76" s="11"/>
      <c r="L76" s="11"/>
      <c r="M76" s="11"/>
      <c r="N76" s="11"/>
      <c r="O76" s="11"/>
      <c r="P76" s="11"/>
    </row>
    <row r="77" spans="1:16" ht="15" customHeight="1" x14ac:dyDescent="0.25">
      <c r="A77" s="10"/>
      <c r="B77" s="33"/>
      <c r="C77" s="36"/>
      <c r="D77" s="36"/>
      <c r="E77" s="36"/>
      <c r="F77" s="34"/>
      <c r="G77" s="34"/>
      <c r="H77" s="35"/>
      <c r="I77" s="34"/>
      <c r="J77" s="34"/>
      <c r="K77" s="11"/>
      <c r="L77" s="11"/>
      <c r="M77" s="11"/>
      <c r="N77" s="11"/>
      <c r="O77" s="11"/>
      <c r="P77" s="11"/>
    </row>
    <row r="78" spans="1:16" ht="15" customHeight="1" x14ac:dyDescent="0.25">
      <c r="A78" s="10"/>
      <c r="B78" s="33"/>
      <c r="C78" s="11"/>
      <c r="D78" s="11"/>
      <c r="E78" s="11"/>
      <c r="F78" s="34"/>
      <c r="G78" s="34"/>
      <c r="H78" s="35"/>
      <c r="I78" s="34"/>
      <c r="J78" s="34"/>
      <c r="K78" s="11"/>
      <c r="L78" s="11"/>
      <c r="M78" s="11"/>
      <c r="N78" s="11"/>
      <c r="O78" s="11"/>
      <c r="P78" s="11"/>
    </row>
    <row r="79" spans="1:16" ht="15" customHeight="1" x14ac:dyDescent="0.25">
      <c r="A79" s="10"/>
      <c r="B79" s="33"/>
      <c r="C79" s="11"/>
      <c r="D79" s="11"/>
      <c r="E79" s="11"/>
      <c r="F79" s="34"/>
      <c r="G79" s="34"/>
      <c r="H79" s="35"/>
      <c r="I79" s="34"/>
      <c r="J79" s="34"/>
      <c r="K79" s="11"/>
      <c r="L79" s="11"/>
      <c r="M79" s="11"/>
      <c r="N79" s="11"/>
      <c r="O79" s="11"/>
      <c r="P79" s="11"/>
    </row>
    <row r="80" spans="1:16" ht="15" customHeight="1" x14ac:dyDescent="0.25">
      <c r="A80" s="10"/>
      <c r="B80" s="33"/>
      <c r="C80" s="11"/>
      <c r="D80" s="11"/>
      <c r="E80" s="11"/>
      <c r="F80" s="34"/>
      <c r="G80" s="34"/>
      <c r="H80" s="35"/>
      <c r="I80" s="34"/>
      <c r="J80" s="34"/>
      <c r="K80" s="11"/>
      <c r="L80" s="11"/>
      <c r="M80" s="11"/>
      <c r="N80" s="11"/>
      <c r="O80" s="11"/>
      <c r="P80" s="11"/>
    </row>
    <row r="81" spans="1:16" ht="15" customHeight="1" x14ac:dyDescent="0.25">
      <c r="A81" s="10"/>
      <c r="B81" s="33"/>
      <c r="C81" s="11"/>
      <c r="D81" s="11"/>
      <c r="E81" s="11"/>
      <c r="F81" s="34"/>
      <c r="G81" s="34"/>
      <c r="H81" s="35"/>
      <c r="I81" s="34"/>
      <c r="J81" s="34"/>
      <c r="K81" s="11"/>
      <c r="L81" s="11"/>
      <c r="M81" s="11"/>
      <c r="N81" s="11"/>
      <c r="O81" s="11"/>
      <c r="P81" s="11"/>
    </row>
    <row r="82" spans="1:16" ht="15" customHeight="1" x14ac:dyDescent="0.25">
      <c r="A82" s="10"/>
      <c r="B82" s="33"/>
      <c r="C82" s="11"/>
      <c r="D82" s="11"/>
      <c r="E82" s="11"/>
      <c r="F82" s="34"/>
      <c r="G82" s="34"/>
      <c r="H82" s="35"/>
      <c r="I82" s="34"/>
      <c r="J82" s="34"/>
      <c r="K82" s="11"/>
      <c r="L82" s="11"/>
      <c r="M82" s="11"/>
      <c r="N82" s="11"/>
      <c r="O82" s="11"/>
      <c r="P82" s="11"/>
    </row>
    <row r="83" spans="1:16" ht="15" customHeight="1" x14ac:dyDescent="0.25">
      <c r="A83" s="10"/>
      <c r="B83" s="33"/>
      <c r="C83" s="11"/>
      <c r="D83" s="11"/>
      <c r="E83" s="11"/>
      <c r="F83" s="34"/>
      <c r="G83" s="34"/>
      <c r="H83" s="35"/>
      <c r="I83" s="34"/>
      <c r="J83" s="34"/>
      <c r="K83" s="11"/>
      <c r="L83" s="11"/>
      <c r="M83" s="11"/>
      <c r="N83" s="11"/>
      <c r="O83" s="11"/>
      <c r="P83" s="11"/>
    </row>
    <row r="84" spans="1:16" ht="15" customHeight="1" x14ac:dyDescent="0.25">
      <c r="A84" s="10"/>
      <c r="B84" s="33"/>
      <c r="C84" s="11"/>
      <c r="D84" s="11"/>
      <c r="E84" s="11"/>
      <c r="F84" s="34"/>
      <c r="G84" s="34"/>
      <c r="H84" s="35"/>
      <c r="I84" s="34"/>
      <c r="J84" s="34"/>
      <c r="K84" s="11"/>
      <c r="L84" s="11"/>
      <c r="M84" s="11"/>
      <c r="N84" s="11"/>
      <c r="O84" s="11"/>
      <c r="P84" s="11"/>
    </row>
    <row r="85" spans="1:16" ht="15" customHeight="1" x14ac:dyDescent="0.25">
      <c r="A85" s="10"/>
      <c r="B85" s="33"/>
      <c r="C85" s="11"/>
      <c r="D85" s="11"/>
      <c r="E85" s="11"/>
      <c r="F85" s="34"/>
      <c r="G85" s="34"/>
      <c r="H85" s="35"/>
      <c r="I85" s="34"/>
      <c r="J85" s="34"/>
      <c r="K85" s="11"/>
      <c r="L85" s="11"/>
      <c r="M85" s="11"/>
      <c r="N85" s="11"/>
      <c r="O85" s="11"/>
      <c r="P85" s="11"/>
    </row>
    <row r="86" spans="1:16" ht="15" customHeight="1" x14ac:dyDescent="0.25">
      <c r="A86" s="10"/>
      <c r="B86" s="33"/>
      <c r="C86" s="11"/>
      <c r="D86" s="11"/>
      <c r="E86" s="11"/>
      <c r="F86" s="34"/>
      <c r="G86" s="34"/>
      <c r="H86" s="35"/>
      <c r="I86" s="34"/>
      <c r="J86" s="34"/>
      <c r="K86" s="11"/>
      <c r="L86" s="11"/>
      <c r="M86" s="11"/>
      <c r="N86" s="11"/>
      <c r="O86" s="11"/>
      <c r="P86" s="11"/>
    </row>
    <row r="87" spans="1:16" ht="15" customHeight="1" x14ac:dyDescent="0.25">
      <c r="A87" s="10"/>
      <c r="B87" s="33"/>
      <c r="C87" s="11"/>
      <c r="D87" s="11"/>
      <c r="E87" s="11"/>
      <c r="F87" s="34"/>
      <c r="G87" s="34"/>
      <c r="H87" s="35"/>
      <c r="I87" s="34"/>
      <c r="J87" s="34"/>
      <c r="K87" s="11"/>
      <c r="L87" s="11"/>
      <c r="M87" s="11"/>
      <c r="N87" s="11"/>
      <c r="O87" s="11"/>
      <c r="P87" s="11"/>
    </row>
    <row r="88" spans="1:16" ht="15" customHeight="1" x14ac:dyDescent="0.25">
      <c r="A88" s="10"/>
      <c r="B88" s="33"/>
      <c r="C88" s="11"/>
      <c r="D88" s="11"/>
      <c r="E88" s="11"/>
      <c r="F88" s="34"/>
      <c r="G88" s="34"/>
      <c r="H88" s="35"/>
      <c r="I88" s="34"/>
      <c r="J88" s="34"/>
      <c r="K88" s="11"/>
      <c r="L88" s="11"/>
      <c r="M88" s="11"/>
      <c r="N88" s="11"/>
      <c r="O88" s="11"/>
      <c r="P88" s="11"/>
    </row>
    <row r="89" spans="1:16" ht="15" customHeight="1" x14ac:dyDescent="0.25">
      <c r="A89" s="10"/>
      <c r="B89" s="33"/>
      <c r="C89" s="11"/>
      <c r="D89" s="11"/>
      <c r="E89" s="11"/>
      <c r="F89" s="34"/>
      <c r="G89" s="34"/>
      <c r="H89" s="35"/>
      <c r="I89" s="34"/>
      <c r="J89" s="34"/>
      <c r="K89" s="11"/>
      <c r="L89" s="11"/>
      <c r="M89" s="11"/>
      <c r="N89" s="11"/>
      <c r="O89" s="11"/>
      <c r="P89" s="11"/>
    </row>
    <row r="90" spans="1:16" ht="15" customHeight="1" x14ac:dyDescent="0.25">
      <c r="A90" s="10"/>
      <c r="B90" s="33"/>
      <c r="C90" s="11"/>
      <c r="D90" s="11"/>
      <c r="E90" s="11"/>
      <c r="F90" s="34"/>
      <c r="G90" s="34"/>
      <c r="H90" s="35"/>
      <c r="I90" s="34"/>
      <c r="J90" s="34"/>
      <c r="K90" s="11"/>
      <c r="L90" s="11"/>
      <c r="M90" s="11"/>
      <c r="N90" s="11"/>
      <c r="O90" s="11"/>
      <c r="P90" s="11"/>
    </row>
    <row r="91" spans="1:16" ht="15" customHeight="1" x14ac:dyDescent="0.25">
      <c r="A91" s="10"/>
      <c r="B91" s="33"/>
      <c r="C91" s="11"/>
      <c r="D91" s="11"/>
      <c r="E91" s="11"/>
      <c r="F91" s="34"/>
      <c r="G91" s="34"/>
      <c r="H91" s="35"/>
      <c r="I91" s="34"/>
      <c r="J91" s="34"/>
      <c r="K91" s="11"/>
      <c r="L91" s="11"/>
      <c r="M91" s="11"/>
      <c r="N91" s="11"/>
      <c r="O91" s="11"/>
      <c r="P91" s="11"/>
    </row>
    <row r="92" spans="1:16" ht="15" customHeight="1" x14ac:dyDescent="0.25">
      <c r="A92" s="10"/>
      <c r="B92" s="33"/>
      <c r="C92" s="11"/>
      <c r="D92" s="11"/>
      <c r="E92" s="11"/>
      <c r="F92" s="34"/>
      <c r="G92" s="34"/>
      <c r="H92" s="35"/>
      <c r="I92" s="34"/>
      <c r="J92" s="34"/>
      <c r="K92" s="11"/>
      <c r="L92" s="11"/>
      <c r="M92" s="11"/>
      <c r="N92" s="11"/>
      <c r="O92" s="11"/>
      <c r="P92" s="11"/>
    </row>
    <row r="93" spans="1:16" ht="15" customHeight="1" x14ac:dyDescent="0.25">
      <c r="A93" s="10"/>
      <c r="B93" s="33"/>
      <c r="C93" s="10"/>
      <c r="D93" s="10"/>
      <c r="E93" s="10"/>
      <c r="F93" s="34"/>
      <c r="G93" s="34"/>
      <c r="H93" s="35"/>
      <c r="I93" s="34"/>
      <c r="J93" s="34"/>
      <c r="K93" s="11"/>
      <c r="L93" s="11"/>
      <c r="M93" s="11"/>
      <c r="N93" s="11"/>
      <c r="O93" s="11"/>
      <c r="P93" s="11"/>
    </row>
    <row r="94" spans="1:16" ht="15" customHeight="1" x14ac:dyDescent="0.25">
      <c r="A94" s="10"/>
      <c r="B94" s="33"/>
      <c r="C94" s="10"/>
      <c r="D94" s="10"/>
      <c r="E94" s="10"/>
      <c r="F94" s="34"/>
      <c r="G94" s="34"/>
      <c r="H94" s="35"/>
      <c r="I94" s="34"/>
      <c r="J94" s="34"/>
      <c r="K94" s="11"/>
      <c r="L94" s="11"/>
      <c r="M94" s="11"/>
      <c r="N94" s="11"/>
      <c r="O94" s="11"/>
      <c r="P94" s="11"/>
    </row>
    <row r="95" spans="1:16" ht="15" customHeight="1" x14ac:dyDescent="0.25">
      <c r="A95" s="10"/>
      <c r="B95" s="33"/>
      <c r="C95" s="10"/>
      <c r="D95" s="10"/>
      <c r="E95" s="10"/>
      <c r="F95" s="34"/>
      <c r="G95" s="34"/>
      <c r="H95" s="35"/>
      <c r="I95" s="34"/>
      <c r="J95" s="34"/>
      <c r="K95" s="11"/>
      <c r="L95" s="11"/>
      <c r="M95" s="11"/>
      <c r="N95" s="11"/>
      <c r="O95" s="11"/>
      <c r="P95" s="11"/>
    </row>
    <row r="96" spans="1:16" ht="15" customHeight="1" x14ac:dyDescent="0.25">
      <c r="A96" s="10"/>
      <c r="B96" s="33"/>
      <c r="C96" s="10"/>
      <c r="D96" s="10"/>
      <c r="E96" s="10"/>
      <c r="F96" s="34"/>
      <c r="G96" s="34"/>
      <c r="H96" s="35"/>
      <c r="I96" s="34"/>
      <c r="J96" s="34"/>
      <c r="K96" s="11"/>
      <c r="L96" s="11"/>
      <c r="M96" s="11"/>
      <c r="N96" s="11"/>
      <c r="O96" s="11"/>
      <c r="P96" s="11"/>
    </row>
    <row r="97" spans="1:16" ht="15" customHeight="1" x14ac:dyDescent="0.25">
      <c r="A97" s="10"/>
      <c r="B97" s="33"/>
      <c r="C97" s="10"/>
      <c r="D97" s="10"/>
      <c r="E97" s="10"/>
      <c r="F97" s="34"/>
      <c r="G97" s="34"/>
      <c r="H97" s="35"/>
      <c r="I97" s="34"/>
      <c r="J97" s="34"/>
      <c r="K97" s="11"/>
      <c r="L97" s="11"/>
      <c r="M97" s="11"/>
      <c r="N97" s="11"/>
      <c r="O97" s="11"/>
      <c r="P97" s="11"/>
    </row>
    <row r="98" spans="1:16" ht="15" customHeight="1" x14ac:dyDescent="0.25">
      <c r="A98" s="10"/>
      <c r="B98" s="33"/>
      <c r="C98" s="10"/>
      <c r="D98" s="10"/>
      <c r="E98" s="10"/>
      <c r="F98" s="34"/>
      <c r="G98" s="34"/>
      <c r="H98" s="35"/>
      <c r="I98" s="34"/>
      <c r="J98" s="34"/>
      <c r="K98" s="11"/>
      <c r="L98" s="11"/>
      <c r="M98" s="11"/>
      <c r="N98" s="11"/>
      <c r="O98" s="11"/>
      <c r="P98" s="11"/>
    </row>
    <row r="99" spans="1:16" ht="15" customHeight="1" x14ac:dyDescent="0.25">
      <c r="A99" s="10"/>
      <c r="B99" s="33"/>
      <c r="C99" s="11"/>
      <c r="D99" s="11"/>
      <c r="E99" s="11"/>
      <c r="F99" s="34"/>
      <c r="G99" s="34"/>
      <c r="H99" s="35"/>
      <c r="I99" s="34"/>
      <c r="J99" s="34"/>
      <c r="K99" s="11"/>
      <c r="L99" s="11"/>
      <c r="M99" s="11"/>
      <c r="N99" s="11"/>
      <c r="O99" s="11"/>
      <c r="P99" s="11"/>
    </row>
    <row r="100" spans="1:16" ht="15" customHeight="1" x14ac:dyDescent="0.25">
      <c r="A100" s="10"/>
      <c r="B100" s="33"/>
      <c r="C100" s="11"/>
      <c r="D100" s="11"/>
      <c r="E100" s="11"/>
      <c r="F100" s="34"/>
      <c r="G100" s="34"/>
      <c r="H100" s="35"/>
      <c r="I100" s="34"/>
      <c r="J100" s="34"/>
      <c r="K100" s="11"/>
      <c r="L100" s="11"/>
      <c r="M100" s="11"/>
      <c r="N100" s="11"/>
      <c r="O100" s="11"/>
      <c r="P100" s="11"/>
    </row>
    <row r="101" spans="1:16" ht="15" customHeight="1" x14ac:dyDescent="0.25">
      <c r="A101" s="10"/>
      <c r="B101" s="33"/>
      <c r="C101" s="11"/>
      <c r="D101" s="11"/>
      <c r="E101" s="11"/>
      <c r="F101" s="34"/>
      <c r="G101" s="34"/>
      <c r="H101" s="37"/>
      <c r="I101" s="34"/>
      <c r="J101" s="34"/>
      <c r="K101" s="11"/>
      <c r="L101" s="11"/>
      <c r="M101" s="11"/>
      <c r="N101" s="11"/>
      <c r="O101" s="11"/>
      <c r="P101" s="11"/>
    </row>
    <row r="102" spans="1:16" ht="15" customHeight="1" x14ac:dyDescent="0.25">
      <c r="A102" s="10"/>
      <c r="B102" s="33"/>
      <c r="C102" s="11"/>
      <c r="D102" s="11"/>
      <c r="E102" s="11"/>
      <c r="F102" s="34"/>
      <c r="G102" s="34"/>
      <c r="H102" s="35"/>
      <c r="I102" s="34"/>
      <c r="J102" s="34"/>
      <c r="K102" s="11"/>
      <c r="L102" s="11"/>
      <c r="M102" s="11"/>
      <c r="N102" s="11"/>
      <c r="O102" s="11"/>
      <c r="P102" s="11"/>
    </row>
    <row r="103" spans="1:16" ht="15" customHeight="1" x14ac:dyDescent="0.25">
      <c r="A103" s="10"/>
      <c r="B103" s="33"/>
      <c r="C103" s="11"/>
      <c r="D103" s="11"/>
      <c r="E103" s="11"/>
      <c r="F103" s="34"/>
      <c r="G103" s="34"/>
      <c r="H103" s="35"/>
      <c r="I103" s="34"/>
      <c r="J103" s="34"/>
      <c r="K103" s="11"/>
      <c r="L103" s="11"/>
      <c r="M103" s="11"/>
      <c r="N103" s="11"/>
      <c r="O103" s="11"/>
      <c r="P103" s="11"/>
    </row>
    <row r="104" spans="1:16" ht="15" customHeight="1" x14ac:dyDescent="0.25">
      <c r="A104" s="10"/>
      <c r="B104" s="33"/>
      <c r="C104" s="11"/>
      <c r="D104" s="11"/>
      <c r="E104" s="11"/>
      <c r="F104" s="34"/>
      <c r="G104" s="34"/>
      <c r="H104" s="35"/>
      <c r="I104" s="34"/>
      <c r="J104" s="34"/>
      <c r="K104" s="11"/>
      <c r="L104" s="11"/>
      <c r="M104" s="11"/>
      <c r="N104" s="11"/>
      <c r="O104" s="11"/>
      <c r="P104" s="11"/>
    </row>
    <row r="105" spans="1:16" ht="15" customHeight="1" x14ac:dyDescent="0.25">
      <c r="A105" s="10"/>
      <c r="B105" s="33"/>
      <c r="C105" s="11"/>
      <c r="D105" s="11"/>
      <c r="E105" s="11"/>
      <c r="F105" s="34"/>
      <c r="G105" s="34"/>
      <c r="H105" s="35"/>
      <c r="I105" s="34"/>
      <c r="J105" s="34"/>
      <c r="K105" s="11"/>
      <c r="L105" s="11"/>
      <c r="M105" s="11"/>
      <c r="N105" s="11"/>
      <c r="O105" s="11"/>
      <c r="P105" s="11"/>
    </row>
    <row r="106" spans="1:16" ht="15" customHeight="1" x14ac:dyDescent="0.25">
      <c r="A106" s="10"/>
      <c r="B106" s="33"/>
      <c r="C106" s="11"/>
      <c r="D106" s="11"/>
      <c r="E106" s="11"/>
      <c r="F106" s="34"/>
      <c r="G106" s="34"/>
      <c r="H106" s="35"/>
      <c r="I106" s="34"/>
      <c r="J106" s="34"/>
      <c r="K106" s="11"/>
      <c r="L106" s="11"/>
      <c r="M106" s="11"/>
      <c r="N106" s="11"/>
      <c r="O106" s="11"/>
      <c r="P106" s="11"/>
    </row>
    <row r="107" spans="1:16" ht="15" customHeight="1" x14ac:dyDescent="0.25">
      <c r="A107" s="10"/>
      <c r="B107" s="33"/>
      <c r="C107" s="11"/>
      <c r="D107" s="11"/>
      <c r="E107" s="11"/>
      <c r="F107" s="34"/>
      <c r="G107" s="34"/>
      <c r="H107" s="35"/>
      <c r="I107" s="34"/>
      <c r="J107" s="34"/>
      <c r="K107" s="11"/>
      <c r="L107" s="11"/>
      <c r="M107" s="11"/>
      <c r="N107" s="11"/>
      <c r="O107" s="11"/>
      <c r="P107" s="11"/>
    </row>
    <row r="108" spans="1:16" ht="15" customHeight="1" x14ac:dyDescent="0.25">
      <c r="A108" s="10"/>
      <c r="B108" s="33"/>
      <c r="C108" s="11"/>
      <c r="D108" s="11"/>
      <c r="E108" s="11"/>
      <c r="F108" s="34"/>
      <c r="G108" s="34"/>
      <c r="H108" s="35"/>
      <c r="I108" s="34"/>
      <c r="J108" s="34"/>
      <c r="K108" s="11"/>
      <c r="L108" s="11"/>
      <c r="M108" s="11"/>
      <c r="N108" s="11"/>
      <c r="O108" s="11"/>
      <c r="P108" s="11"/>
    </row>
    <row r="109" spans="1:16" ht="15" customHeight="1" x14ac:dyDescent="0.25">
      <c r="A109" s="10"/>
      <c r="B109" s="33"/>
      <c r="C109" s="11"/>
      <c r="D109" s="11"/>
      <c r="E109" s="11"/>
      <c r="F109" s="34"/>
      <c r="G109" s="34"/>
      <c r="H109" s="35"/>
      <c r="I109" s="34"/>
      <c r="J109" s="34"/>
      <c r="K109" s="11"/>
      <c r="L109" s="11"/>
      <c r="M109" s="11"/>
      <c r="N109" s="11"/>
      <c r="O109" s="11"/>
      <c r="P109" s="11"/>
    </row>
    <row r="110" spans="1:16" ht="15" customHeight="1" x14ac:dyDescent="0.25">
      <c r="A110" s="10"/>
      <c r="B110" s="33"/>
      <c r="C110" s="11"/>
      <c r="D110" s="11"/>
      <c r="E110" s="11"/>
      <c r="F110" s="34"/>
      <c r="G110" s="34"/>
      <c r="H110" s="35"/>
      <c r="I110" s="34"/>
      <c r="J110" s="34"/>
      <c r="K110" s="11"/>
      <c r="L110" s="11"/>
      <c r="M110" s="11"/>
      <c r="N110" s="11"/>
      <c r="O110" s="11"/>
      <c r="P110" s="11"/>
    </row>
    <row r="111" spans="1:16" ht="15" customHeight="1" x14ac:dyDescent="0.25">
      <c r="A111" s="10"/>
      <c r="B111" s="33"/>
      <c r="C111" s="11"/>
      <c r="D111" s="11"/>
      <c r="E111" s="11"/>
      <c r="F111" s="34"/>
      <c r="G111" s="34"/>
      <c r="H111" s="35"/>
      <c r="I111" s="34"/>
      <c r="J111" s="34"/>
      <c r="K111" s="11"/>
      <c r="L111" s="11"/>
      <c r="M111" s="11"/>
      <c r="N111" s="11"/>
      <c r="O111" s="11"/>
      <c r="P111" s="11"/>
    </row>
    <row r="112" spans="1:16" ht="15" customHeight="1" x14ac:dyDescent="0.25">
      <c r="A112" s="10"/>
      <c r="B112" s="33"/>
      <c r="C112" s="11"/>
      <c r="D112" s="11"/>
      <c r="E112" s="11"/>
      <c r="F112" s="34"/>
      <c r="G112" s="34"/>
      <c r="H112" s="35"/>
      <c r="I112" s="34"/>
      <c r="J112" s="34"/>
      <c r="K112" s="11"/>
      <c r="L112" s="11"/>
      <c r="M112" s="11"/>
      <c r="N112" s="11"/>
      <c r="O112" s="11"/>
      <c r="P112" s="11"/>
    </row>
    <row r="113" spans="1:16" ht="15" customHeight="1" x14ac:dyDescent="0.25">
      <c r="A113" s="10"/>
      <c r="B113" s="33"/>
      <c r="C113" s="11"/>
      <c r="D113" s="11"/>
      <c r="E113" s="11"/>
      <c r="F113" s="34"/>
      <c r="G113" s="34"/>
      <c r="H113" s="35"/>
      <c r="I113" s="34"/>
      <c r="J113" s="34"/>
      <c r="K113" s="11"/>
      <c r="L113" s="11"/>
      <c r="M113" s="11"/>
      <c r="N113" s="11"/>
      <c r="O113" s="11"/>
      <c r="P113" s="11"/>
    </row>
    <row r="114" spans="1:16" ht="15" customHeight="1" x14ac:dyDescent="0.25">
      <c r="A114" s="10"/>
      <c r="B114" s="33"/>
      <c r="C114" s="11"/>
      <c r="D114" s="11"/>
      <c r="E114" s="11"/>
      <c r="F114" s="34"/>
      <c r="G114" s="34"/>
      <c r="H114" s="35"/>
      <c r="I114" s="34"/>
      <c r="J114" s="34"/>
      <c r="K114" s="11"/>
      <c r="L114" s="11"/>
      <c r="M114" s="11"/>
      <c r="N114" s="11"/>
      <c r="O114" s="11"/>
      <c r="P114" s="11"/>
    </row>
    <row r="115" spans="1:16" ht="15" customHeight="1" x14ac:dyDescent="0.25">
      <c r="A115" s="10"/>
      <c r="B115" s="33"/>
      <c r="C115" s="11"/>
      <c r="D115" s="11"/>
      <c r="E115" s="11"/>
      <c r="F115" s="34"/>
      <c r="G115" s="34"/>
      <c r="H115" s="35"/>
      <c r="I115" s="34"/>
      <c r="J115" s="34"/>
      <c r="K115" s="11"/>
      <c r="L115" s="11"/>
      <c r="M115" s="11"/>
      <c r="N115" s="11"/>
      <c r="O115" s="11"/>
      <c r="P115" s="11"/>
    </row>
    <row r="116" spans="1:16" ht="15" customHeight="1" x14ac:dyDescent="0.25">
      <c r="A116" s="10"/>
      <c r="B116" s="33"/>
      <c r="C116" s="11"/>
      <c r="D116" s="11"/>
      <c r="E116" s="11"/>
      <c r="F116" s="34"/>
      <c r="G116" s="34"/>
      <c r="H116" s="35"/>
      <c r="I116" s="34"/>
      <c r="J116" s="34"/>
      <c r="K116" s="11"/>
      <c r="L116" s="11"/>
      <c r="M116" s="11"/>
      <c r="N116" s="11"/>
      <c r="O116" s="11"/>
      <c r="P116" s="11"/>
    </row>
    <row r="117" spans="1:16" ht="15" customHeight="1" x14ac:dyDescent="0.25">
      <c r="A117" s="10"/>
      <c r="B117" s="33"/>
      <c r="C117" s="11"/>
      <c r="D117" s="11"/>
      <c r="E117" s="11"/>
      <c r="F117" s="34"/>
      <c r="G117" s="34"/>
      <c r="H117" s="35"/>
      <c r="I117" s="34"/>
      <c r="J117" s="34"/>
      <c r="K117" s="11"/>
      <c r="L117" s="11"/>
      <c r="M117" s="11"/>
      <c r="N117" s="11"/>
      <c r="O117" s="11"/>
      <c r="P117" s="11"/>
    </row>
    <row r="118" spans="1:16" ht="15" customHeight="1" x14ac:dyDescent="0.25">
      <c r="A118" s="10"/>
      <c r="B118" s="33"/>
      <c r="C118" s="11"/>
      <c r="D118" s="11"/>
      <c r="E118" s="11"/>
      <c r="F118" s="34"/>
      <c r="G118" s="34"/>
      <c r="H118" s="35"/>
      <c r="I118" s="34"/>
      <c r="J118" s="34"/>
      <c r="K118" s="11"/>
      <c r="L118" s="11"/>
      <c r="M118" s="11"/>
      <c r="N118" s="11"/>
      <c r="O118" s="11"/>
      <c r="P118" s="11"/>
    </row>
    <row r="119" spans="1:16" ht="15" customHeight="1" x14ac:dyDescent="0.25">
      <c r="A119" s="10"/>
      <c r="B119" s="33"/>
      <c r="C119" s="11"/>
      <c r="D119" s="11"/>
      <c r="E119" s="11"/>
      <c r="F119" s="34"/>
      <c r="G119" s="34"/>
      <c r="H119" s="35"/>
      <c r="I119" s="34"/>
      <c r="J119" s="34"/>
      <c r="K119" s="11"/>
      <c r="L119" s="11"/>
      <c r="M119" s="11"/>
      <c r="N119" s="11"/>
      <c r="O119" s="11"/>
      <c r="P119" s="11"/>
    </row>
    <row r="120" spans="1:16" ht="15" customHeight="1" x14ac:dyDescent="0.25">
      <c r="A120" s="10"/>
      <c r="B120" s="33"/>
      <c r="C120" s="11"/>
      <c r="D120" s="11"/>
      <c r="E120" s="11"/>
      <c r="F120" s="34"/>
      <c r="G120" s="34"/>
      <c r="H120" s="35"/>
      <c r="I120" s="34"/>
      <c r="J120" s="34"/>
      <c r="K120" s="11"/>
      <c r="L120" s="11"/>
      <c r="M120" s="11"/>
      <c r="N120" s="11"/>
      <c r="O120" s="11"/>
      <c r="P120" s="11"/>
    </row>
    <row r="121" spans="1:16" ht="15" customHeight="1" x14ac:dyDescent="0.25">
      <c r="A121" s="10"/>
      <c r="B121" s="33"/>
      <c r="C121" s="11"/>
      <c r="D121" s="11"/>
      <c r="E121" s="11"/>
      <c r="F121" s="34"/>
      <c r="G121" s="34"/>
      <c r="H121" s="35"/>
      <c r="I121" s="34"/>
      <c r="J121" s="34"/>
      <c r="K121" s="11"/>
      <c r="L121" s="11"/>
      <c r="M121" s="11"/>
      <c r="N121" s="11"/>
      <c r="O121" s="11"/>
      <c r="P121" s="11"/>
    </row>
    <row r="122" spans="1:16" ht="15" customHeight="1" x14ac:dyDescent="0.25">
      <c r="A122" s="10"/>
      <c r="B122" s="33"/>
      <c r="C122" s="11"/>
      <c r="D122" s="11"/>
      <c r="E122" s="11"/>
      <c r="F122" s="34"/>
      <c r="G122" s="34"/>
      <c r="H122" s="35"/>
      <c r="I122" s="34"/>
      <c r="J122" s="34"/>
      <c r="K122" s="11"/>
      <c r="L122" s="11"/>
      <c r="M122" s="11"/>
      <c r="N122" s="11"/>
      <c r="O122" s="11"/>
      <c r="P122" s="11"/>
    </row>
    <row r="123" spans="1:16" ht="15" customHeight="1" x14ac:dyDescent="0.25">
      <c r="A123" s="10"/>
      <c r="B123" s="33"/>
      <c r="C123" s="11"/>
      <c r="D123" s="11"/>
      <c r="E123" s="11"/>
      <c r="F123" s="34"/>
      <c r="G123" s="34"/>
      <c r="H123" s="35"/>
      <c r="I123" s="34"/>
      <c r="J123" s="34"/>
      <c r="K123" s="11"/>
      <c r="L123" s="11"/>
      <c r="M123" s="11"/>
      <c r="N123" s="11"/>
      <c r="O123" s="11"/>
      <c r="P123" s="11"/>
    </row>
    <row r="124" spans="1:16" ht="15" customHeight="1" x14ac:dyDescent="0.25">
      <c r="A124" s="10"/>
      <c r="B124" s="33"/>
      <c r="C124" s="11"/>
      <c r="D124" s="11"/>
      <c r="E124" s="11"/>
      <c r="F124" s="34"/>
      <c r="G124" s="34"/>
      <c r="H124" s="35"/>
      <c r="I124" s="34"/>
      <c r="J124" s="34"/>
      <c r="K124" s="11"/>
      <c r="L124" s="11"/>
      <c r="M124" s="11"/>
      <c r="N124" s="11"/>
      <c r="O124" s="11"/>
      <c r="P124" s="11"/>
    </row>
    <row r="125" spans="1:16" ht="15" customHeight="1" x14ac:dyDescent="0.25">
      <c r="A125" s="10"/>
      <c r="B125" s="33"/>
      <c r="C125" s="11"/>
      <c r="D125" s="11"/>
      <c r="E125" s="11"/>
      <c r="F125" s="34"/>
      <c r="G125" s="34"/>
      <c r="H125" s="35"/>
      <c r="I125" s="34"/>
      <c r="J125" s="34"/>
      <c r="K125" s="11"/>
      <c r="L125" s="11"/>
      <c r="M125" s="11"/>
      <c r="N125" s="11"/>
      <c r="O125" s="11"/>
      <c r="P125" s="11"/>
    </row>
    <row r="126" spans="1:16" ht="15" customHeight="1" x14ac:dyDescent="0.25">
      <c r="A126" s="10"/>
      <c r="B126" s="33"/>
      <c r="C126" s="11"/>
      <c r="D126" s="11"/>
      <c r="E126" s="11"/>
      <c r="F126" s="34"/>
      <c r="G126" s="34"/>
      <c r="H126" s="35"/>
      <c r="I126" s="34"/>
      <c r="J126" s="34"/>
      <c r="K126" s="11"/>
      <c r="L126" s="11"/>
      <c r="M126" s="11"/>
      <c r="N126" s="11"/>
      <c r="O126" s="11"/>
      <c r="P126" s="11"/>
    </row>
    <row r="127" spans="1:16" ht="15" customHeight="1" x14ac:dyDescent="0.25">
      <c r="A127" s="10"/>
      <c r="B127" s="33"/>
      <c r="C127" s="11"/>
      <c r="D127" s="11"/>
      <c r="E127" s="11"/>
      <c r="F127" s="34"/>
      <c r="G127" s="34"/>
      <c r="H127" s="35"/>
      <c r="I127" s="34"/>
      <c r="J127" s="34"/>
      <c r="K127" s="11"/>
      <c r="L127" s="11"/>
      <c r="M127" s="11"/>
      <c r="N127" s="11"/>
      <c r="O127" s="11"/>
      <c r="P127" s="11"/>
    </row>
    <row r="128" spans="1:16" ht="15" customHeight="1" x14ac:dyDescent="0.25">
      <c r="A128" s="10"/>
      <c r="B128" s="33"/>
      <c r="C128" s="11"/>
      <c r="D128" s="11"/>
      <c r="E128" s="11"/>
      <c r="F128" s="34"/>
      <c r="G128" s="34"/>
      <c r="H128" s="35"/>
      <c r="I128" s="34"/>
      <c r="J128" s="34"/>
      <c r="K128" s="11"/>
      <c r="L128" s="11"/>
      <c r="M128" s="11"/>
      <c r="N128" s="11"/>
      <c r="O128" s="11"/>
      <c r="P128" s="11"/>
    </row>
    <row r="129" spans="1:16" ht="15" customHeight="1" x14ac:dyDescent="0.25">
      <c r="A129" s="10"/>
      <c r="B129" s="33"/>
      <c r="C129" s="11"/>
      <c r="D129" s="11"/>
      <c r="E129" s="11"/>
      <c r="F129" s="34"/>
      <c r="G129" s="34"/>
      <c r="H129" s="35"/>
      <c r="I129" s="34"/>
      <c r="J129" s="34"/>
      <c r="K129" s="11"/>
      <c r="L129" s="11"/>
      <c r="M129" s="11"/>
      <c r="N129" s="11"/>
      <c r="O129" s="11"/>
      <c r="P129" s="11"/>
    </row>
    <row r="130" spans="1:16" ht="15" customHeight="1" x14ac:dyDescent="0.25">
      <c r="A130" s="10"/>
      <c r="B130" s="33"/>
      <c r="C130" s="11"/>
      <c r="D130" s="11"/>
      <c r="E130" s="11"/>
      <c r="F130" s="34"/>
      <c r="G130" s="34"/>
      <c r="H130" s="35"/>
      <c r="I130" s="34"/>
      <c r="J130" s="34"/>
      <c r="K130" s="11"/>
      <c r="L130" s="11"/>
      <c r="M130" s="11"/>
      <c r="N130" s="11"/>
      <c r="O130" s="11"/>
      <c r="P130" s="11"/>
    </row>
    <row r="131" spans="1:16" ht="15" customHeight="1" x14ac:dyDescent="0.25">
      <c r="A131" s="10"/>
      <c r="B131" s="33"/>
      <c r="C131" s="11"/>
      <c r="D131" s="11"/>
      <c r="E131" s="11"/>
      <c r="F131" s="34"/>
      <c r="G131" s="34"/>
      <c r="H131" s="35"/>
      <c r="I131" s="34"/>
      <c r="J131" s="34"/>
      <c r="K131" s="11"/>
      <c r="L131" s="11"/>
      <c r="M131" s="11"/>
      <c r="N131" s="11"/>
      <c r="O131" s="11"/>
      <c r="P131" s="11"/>
    </row>
    <row r="132" spans="1:16" ht="15" customHeight="1" x14ac:dyDescent="0.25">
      <c r="A132" s="10"/>
      <c r="B132" s="33"/>
      <c r="C132" s="11"/>
      <c r="D132" s="11"/>
      <c r="E132" s="11"/>
      <c r="F132" s="34"/>
      <c r="G132" s="34"/>
      <c r="H132" s="35"/>
      <c r="I132" s="34"/>
      <c r="J132" s="34"/>
      <c r="K132" s="11"/>
      <c r="L132" s="11"/>
      <c r="M132" s="11"/>
      <c r="N132" s="11"/>
      <c r="O132" s="11"/>
      <c r="P132" s="11"/>
    </row>
    <row r="133" spans="1:16" ht="15" customHeight="1" x14ac:dyDescent="0.25">
      <c r="A133" s="10"/>
      <c r="B133" s="33"/>
      <c r="C133" s="11"/>
      <c r="D133" s="11"/>
      <c r="E133" s="11"/>
      <c r="F133" s="34"/>
      <c r="G133" s="34"/>
      <c r="H133" s="37"/>
      <c r="I133" s="34"/>
      <c r="J133" s="34"/>
      <c r="K133" s="11"/>
      <c r="L133" s="11"/>
      <c r="M133" s="11"/>
      <c r="N133" s="11"/>
      <c r="O133" s="11"/>
      <c r="P133" s="11"/>
    </row>
    <row r="134" spans="1:16" ht="15" customHeight="1" x14ac:dyDescent="0.25">
      <c r="A134" s="10"/>
      <c r="B134" s="33"/>
      <c r="C134" s="11"/>
      <c r="D134" s="11"/>
      <c r="E134" s="11"/>
      <c r="F134" s="34"/>
      <c r="G134" s="34"/>
      <c r="H134" s="35"/>
      <c r="I134" s="34"/>
      <c r="J134" s="34"/>
      <c r="K134" s="11"/>
      <c r="L134" s="11"/>
      <c r="M134" s="11"/>
      <c r="N134" s="11"/>
      <c r="O134" s="11"/>
      <c r="P134" s="11"/>
    </row>
    <row r="135" spans="1:16" ht="15" customHeight="1" x14ac:dyDescent="0.25">
      <c r="A135" s="10"/>
      <c r="B135" s="33"/>
      <c r="C135" s="11"/>
      <c r="D135" s="11"/>
      <c r="E135" s="11"/>
      <c r="F135" s="34"/>
      <c r="G135" s="34"/>
      <c r="H135" s="35"/>
      <c r="I135" s="34"/>
      <c r="J135" s="34"/>
      <c r="K135" s="11"/>
      <c r="L135" s="11"/>
      <c r="M135" s="11"/>
      <c r="N135" s="11"/>
      <c r="O135" s="11"/>
      <c r="P135" s="11"/>
    </row>
    <row r="136" spans="1:16" ht="15" customHeight="1" x14ac:dyDescent="0.25">
      <c r="A136" s="10"/>
      <c r="B136" s="33"/>
      <c r="C136" s="11"/>
      <c r="D136" s="11"/>
      <c r="E136" s="11"/>
      <c r="F136" s="34"/>
      <c r="G136" s="34"/>
      <c r="H136" s="35"/>
      <c r="I136" s="34"/>
      <c r="J136" s="34"/>
      <c r="K136" s="11"/>
      <c r="L136" s="11"/>
      <c r="M136" s="11"/>
      <c r="N136" s="11"/>
      <c r="O136" s="11"/>
      <c r="P136" s="11"/>
    </row>
    <row r="137" spans="1:16" ht="15" customHeight="1" x14ac:dyDescent="0.25">
      <c r="A137" s="10"/>
      <c r="B137" s="33"/>
      <c r="C137" s="11"/>
      <c r="D137" s="11"/>
      <c r="E137" s="11"/>
      <c r="F137" s="34"/>
      <c r="G137" s="34"/>
      <c r="H137" s="35"/>
      <c r="I137" s="34"/>
      <c r="J137" s="34"/>
      <c r="K137" s="11"/>
      <c r="L137" s="11"/>
      <c r="M137" s="11"/>
      <c r="N137" s="11"/>
      <c r="O137" s="11"/>
      <c r="P137" s="11"/>
    </row>
    <row r="138" spans="1:16" ht="15" customHeight="1" x14ac:dyDescent="0.25">
      <c r="A138" s="10"/>
      <c r="B138" s="33"/>
      <c r="C138" s="11"/>
      <c r="D138" s="11"/>
      <c r="E138" s="11"/>
      <c r="F138" s="34"/>
      <c r="G138" s="34"/>
      <c r="H138" s="35"/>
      <c r="I138" s="34"/>
      <c r="J138" s="34"/>
      <c r="K138" s="11"/>
      <c r="L138" s="11"/>
      <c r="M138" s="11"/>
      <c r="N138" s="11"/>
      <c r="O138" s="11"/>
      <c r="P138" s="11"/>
    </row>
    <row r="139" spans="1:16" ht="15" customHeight="1" x14ac:dyDescent="0.25">
      <c r="A139" s="10"/>
      <c r="B139" s="33"/>
      <c r="C139" s="11"/>
      <c r="D139" s="11"/>
      <c r="E139" s="11"/>
      <c r="F139" s="34"/>
      <c r="G139" s="34"/>
      <c r="H139" s="35"/>
      <c r="I139" s="34"/>
      <c r="J139" s="34"/>
      <c r="K139" s="11"/>
      <c r="L139" s="11"/>
      <c r="M139" s="11"/>
      <c r="N139" s="11"/>
      <c r="O139" s="11"/>
      <c r="P139" s="11"/>
    </row>
    <row r="140" spans="1:16" ht="15" customHeight="1" x14ac:dyDescent="0.25">
      <c r="A140" s="10"/>
      <c r="B140" s="33"/>
      <c r="C140" s="11"/>
      <c r="D140" s="11"/>
      <c r="E140" s="11"/>
      <c r="F140" s="34"/>
      <c r="G140" s="34"/>
      <c r="H140" s="35"/>
      <c r="I140" s="34"/>
      <c r="J140" s="34"/>
      <c r="K140" s="11"/>
      <c r="L140" s="11"/>
      <c r="M140" s="11"/>
      <c r="N140" s="11"/>
      <c r="O140" s="11"/>
      <c r="P140" s="11"/>
    </row>
    <row r="141" spans="1:16" ht="15" customHeight="1" x14ac:dyDescent="0.25">
      <c r="A141" s="10"/>
      <c r="B141" s="33"/>
      <c r="C141" s="11"/>
      <c r="D141" s="11"/>
      <c r="E141" s="11"/>
      <c r="F141" s="34"/>
      <c r="G141" s="34"/>
      <c r="H141" s="35"/>
      <c r="I141" s="34"/>
      <c r="J141" s="34"/>
      <c r="K141" s="11"/>
      <c r="L141" s="11"/>
      <c r="M141" s="11"/>
      <c r="N141" s="11"/>
      <c r="O141" s="11"/>
      <c r="P141" s="11"/>
    </row>
    <row r="142" spans="1:16" ht="15" customHeight="1" x14ac:dyDescent="0.25">
      <c r="A142" s="10"/>
      <c r="B142" s="33"/>
      <c r="C142" s="11"/>
      <c r="D142" s="11"/>
      <c r="E142" s="11"/>
      <c r="F142" s="34"/>
      <c r="G142" s="34"/>
      <c r="H142" s="35"/>
      <c r="I142" s="34"/>
      <c r="J142" s="34"/>
      <c r="K142" s="11"/>
      <c r="L142" s="11"/>
      <c r="M142" s="11"/>
      <c r="N142" s="11"/>
      <c r="O142" s="11"/>
      <c r="P142" s="11"/>
    </row>
    <row r="143" spans="1:16" ht="15" customHeight="1" x14ac:dyDescent="0.25">
      <c r="A143" s="10"/>
      <c r="B143" s="33"/>
      <c r="C143" s="11"/>
      <c r="D143" s="11"/>
      <c r="E143" s="11"/>
      <c r="F143" s="34"/>
      <c r="G143" s="34"/>
      <c r="H143" s="35"/>
      <c r="I143" s="34"/>
      <c r="J143" s="34"/>
      <c r="K143" s="11"/>
      <c r="L143" s="11"/>
      <c r="M143" s="11"/>
      <c r="N143" s="11"/>
      <c r="O143" s="11"/>
      <c r="P143" s="11"/>
    </row>
    <row r="144" spans="1:16" ht="15" customHeight="1" x14ac:dyDescent="0.25">
      <c r="A144" s="10"/>
      <c r="B144" s="33"/>
      <c r="C144" s="11"/>
      <c r="D144" s="11"/>
      <c r="E144" s="11"/>
      <c r="F144" s="34"/>
      <c r="G144" s="34"/>
      <c r="H144" s="35"/>
      <c r="I144" s="34"/>
      <c r="J144" s="34"/>
      <c r="K144" s="11"/>
      <c r="L144" s="11"/>
      <c r="M144" s="11"/>
      <c r="N144" s="11"/>
      <c r="O144" s="11"/>
      <c r="P144" s="11"/>
    </row>
    <row r="145" spans="1:16" ht="15" customHeight="1" x14ac:dyDescent="0.25">
      <c r="A145" s="10"/>
      <c r="B145" s="33"/>
      <c r="C145" s="11"/>
      <c r="D145" s="11"/>
      <c r="E145" s="11"/>
      <c r="F145" s="34"/>
      <c r="G145" s="34"/>
      <c r="H145" s="35"/>
      <c r="I145" s="34"/>
      <c r="J145" s="34"/>
      <c r="K145" s="11"/>
      <c r="L145" s="11"/>
      <c r="M145" s="11"/>
      <c r="N145" s="11"/>
      <c r="O145" s="11"/>
      <c r="P145" s="11"/>
    </row>
    <row r="146" spans="1:16" ht="15" customHeight="1" x14ac:dyDescent="0.25">
      <c r="A146" s="10"/>
      <c r="B146" s="33"/>
      <c r="C146" s="11"/>
      <c r="D146" s="11"/>
      <c r="E146" s="11"/>
      <c r="F146" s="34"/>
      <c r="G146" s="34"/>
      <c r="H146" s="35"/>
      <c r="I146" s="34"/>
      <c r="J146" s="34"/>
      <c r="K146" s="11"/>
      <c r="L146" s="11"/>
      <c r="M146" s="11"/>
      <c r="N146" s="11"/>
      <c r="O146" s="11"/>
      <c r="P146" s="11"/>
    </row>
    <row r="147" spans="1:16" ht="15" customHeight="1" x14ac:dyDescent="0.25">
      <c r="A147" s="10"/>
      <c r="B147" s="33"/>
      <c r="C147" s="11"/>
      <c r="D147" s="11"/>
      <c r="E147" s="11"/>
      <c r="F147" s="34"/>
      <c r="G147" s="34"/>
      <c r="H147" s="35"/>
      <c r="I147" s="34"/>
      <c r="J147" s="34"/>
      <c r="K147" s="11"/>
      <c r="L147" s="11"/>
      <c r="M147" s="11"/>
      <c r="N147" s="11"/>
      <c r="O147" s="11"/>
      <c r="P147" s="11"/>
    </row>
    <row r="148" spans="1:16" ht="15" customHeight="1" x14ac:dyDescent="0.25">
      <c r="A148" s="10"/>
      <c r="B148" s="33"/>
      <c r="C148" s="11"/>
      <c r="D148" s="11"/>
      <c r="E148" s="11"/>
      <c r="F148" s="34"/>
      <c r="G148" s="34"/>
      <c r="H148" s="35"/>
      <c r="I148" s="34"/>
      <c r="J148" s="34"/>
      <c r="K148" s="11"/>
      <c r="L148" s="11"/>
      <c r="M148" s="11"/>
      <c r="N148" s="11"/>
      <c r="O148" s="11"/>
      <c r="P148" s="11"/>
    </row>
    <row r="149" spans="1:16" ht="15" customHeight="1" x14ac:dyDescent="0.25">
      <c r="A149" s="10"/>
      <c r="B149" s="33"/>
      <c r="C149" s="11"/>
      <c r="D149" s="11"/>
      <c r="E149" s="11"/>
      <c r="F149" s="34"/>
      <c r="G149" s="34"/>
      <c r="H149" s="35"/>
      <c r="I149" s="34"/>
      <c r="J149" s="34"/>
      <c r="K149" s="11"/>
      <c r="L149" s="11"/>
      <c r="M149" s="11"/>
      <c r="N149" s="11"/>
      <c r="O149" s="11"/>
      <c r="P149" s="11"/>
    </row>
    <row r="150" spans="1:16" ht="15" customHeight="1" x14ac:dyDescent="0.25">
      <c r="A150" s="10"/>
      <c r="B150" s="33"/>
      <c r="C150" s="11"/>
      <c r="D150" s="11"/>
      <c r="E150" s="11"/>
      <c r="F150" s="34"/>
      <c r="G150" s="34"/>
      <c r="H150" s="35"/>
      <c r="I150" s="34"/>
      <c r="J150" s="34"/>
      <c r="K150" s="11"/>
      <c r="L150" s="11"/>
      <c r="M150" s="11"/>
      <c r="N150" s="11"/>
      <c r="O150" s="11"/>
      <c r="P150" s="11"/>
    </row>
    <row r="151" spans="1:16" ht="15" customHeight="1" x14ac:dyDescent="0.25">
      <c r="A151" s="10"/>
      <c r="B151" s="33"/>
      <c r="C151" s="11"/>
      <c r="D151" s="11"/>
      <c r="E151" s="11"/>
      <c r="F151" s="34"/>
      <c r="G151" s="34"/>
      <c r="H151" s="35"/>
      <c r="I151" s="34"/>
      <c r="J151" s="34"/>
      <c r="K151" s="11"/>
      <c r="L151" s="11"/>
      <c r="M151" s="11"/>
      <c r="N151" s="11"/>
      <c r="O151" s="11"/>
      <c r="P151" s="11"/>
    </row>
    <row r="152" spans="1:16" ht="15" customHeight="1" x14ac:dyDescent="0.25">
      <c r="A152" s="10"/>
      <c r="B152" s="33"/>
      <c r="C152" s="11"/>
      <c r="D152" s="11"/>
      <c r="E152" s="11"/>
      <c r="F152" s="34"/>
      <c r="G152" s="34"/>
      <c r="H152" s="35"/>
      <c r="I152" s="34"/>
      <c r="J152" s="34"/>
      <c r="K152" s="11"/>
      <c r="L152" s="11"/>
      <c r="M152" s="11"/>
      <c r="N152" s="11"/>
      <c r="O152" s="11"/>
      <c r="P152" s="11"/>
    </row>
    <row r="153" spans="1:16" ht="15" customHeight="1" x14ac:dyDescent="0.25">
      <c r="A153" s="10"/>
      <c r="B153" s="33"/>
      <c r="C153" s="11"/>
      <c r="D153" s="11"/>
      <c r="E153" s="11"/>
      <c r="F153" s="34"/>
      <c r="G153" s="34"/>
      <c r="H153" s="35"/>
      <c r="I153" s="34"/>
      <c r="J153" s="34"/>
      <c r="K153" s="11"/>
      <c r="L153" s="11"/>
      <c r="M153" s="11"/>
      <c r="N153" s="11"/>
      <c r="O153" s="11"/>
      <c r="P153" s="11"/>
    </row>
    <row r="154" spans="1:16" ht="15" customHeight="1" x14ac:dyDescent="0.25">
      <c r="A154" s="10"/>
      <c r="B154" s="33"/>
      <c r="C154" s="11"/>
      <c r="D154" s="11"/>
      <c r="E154" s="11"/>
      <c r="F154" s="34"/>
      <c r="G154" s="34"/>
      <c r="H154" s="35"/>
      <c r="I154" s="34"/>
      <c r="J154" s="34"/>
      <c r="K154" s="11"/>
      <c r="L154" s="11"/>
      <c r="M154" s="11"/>
      <c r="N154" s="11"/>
      <c r="O154" s="11"/>
      <c r="P154" s="11"/>
    </row>
    <row r="155" spans="1:16" ht="15" customHeight="1" x14ac:dyDescent="0.25">
      <c r="A155" s="10"/>
      <c r="B155" s="33"/>
      <c r="C155" s="11"/>
      <c r="D155" s="11"/>
      <c r="E155" s="11"/>
      <c r="F155" s="34"/>
      <c r="G155" s="34"/>
      <c r="H155" s="35"/>
      <c r="I155" s="34"/>
      <c r="J155" s="34"/>
      <c r="K155" s="11"/>
      <c r="L155" s="11"/>
      <c r="M155" s="11"/>
      <c r="N155" s="11"/>
      <c r="O155" s="11"/>
      <c r="P155" s="11"/>
    </row>
    <row r="156" spans="1:16" ht="15" customHeight="1" x14ac:dyDescent="0.25">
      <c r="A156" s="10"/>
      <c r="B156" s="33"/>
      <c r="C156" s="11"/>
      <c r="D156" s="11"/>
      <c r="E156" s="11"/>
      <c r="F156" s="34"/>
      <c r="G156" s="34"/>
      <c r="H156" s="35"/>
      <c r="I156" s="34"/>
      <c r="J156" s="34"/>
      <c r="K156" s="11"/>
      <c r="L156" s="11"/>
      <c r="M156" s="11"/>
      <c r="N156" s="11"/>
      <c r="O156" s="11"/>
      <c r="P156" s="11"/>
    </row>
    <row r="157" spans="1:16" ht="15" customHeight="1" x14ac:dyDescent="0.25">
      <c r="A157" s="10"/>
      <c r="B157" s="33"/>
      <c r="C157" s="11"/>
      <c r="D157" s="11"/>
      <c r="E157" s="11"/>
      <c r="F157" s="34"/>
      <c r="G157" s="34"/>
      <c r="H157" s="35"/>
      <c r="I157" s="34"/>
      <c r="J157" s="34"/>
      <c r="K157" s="11"/>
      <c r="L157" s="11"/>
      <c r="M157" s="11"/>
      <c r="N157" s="11"/>
      <c r="O157" s="11"/>
      <c r="P157" s="11"/>
    </row>
    <row r="158" spans="1:16" ht="15" customHeight="1" x14ac:dyDescent="0.25">
      <c r="A158" s="10"/>
      <c r="B158" s="33"/>
      <c r="C158" s="11"/>
      <c r="D158" s="11"/>
      <c r="E158" s="11"/>
      <c r="F158" s="34"/>
      <c r="G158" s="34"/>
      <c r="H158" s="35"/>
      <c r="I158" s="34"/>
      <c r="J158" s="34"/>
      <c r="K158" s="11"/>
      <c r="L158" s="11"/>
      <c r="M158" s="11"/>
      <c r="N158" s="11"/>
      <c r="O158" s="11"/>
      <c r="P158" s="11"/>
    </row>
    <row r="159" spans="1:16" ht="15" customHeight="1" x14ac:dyDescent="0.25">
      <c r="A159" s="10"/>
      <c r="B159" s="33"/>
      <c r="C159" s="11"/>
      <c r="D159" s="11"/>
      <c r="E159" s="11"/>
      <c r="F159" s="34"/>
      <c r="G159" s="34"/>
      <c r="H159" s="35"/>
      <c r="I159" s="34"/>
      <c r="J159" s="34"/>
      <c r="K159" s="11"/>
      <c r="L159" s="11"/>
      <c r="M159" s="11"/>
      <c r="N159" s="11"/>
      <c r="O159" s="11"/>
      <c r="P159" s="11"/>
    </row>
    <row r="160" spans="1:16" ht="15" customHeight="1" x14ac:dyDescent="0.25">
      <c r="A160" s="10"/>
      <c r="B160" s="33"/>
      <c r="C160" s="11"/>
      <c r="D160" s="11"/>
      <c r="E160" s="11"/>
      <c r="F160" s="34"/>
      <c r="G160" s="34"/>
      <c r="H160" s="35"/>
      <c r="I160" s="34"/>
      <c r="J160" s="34"/>
      <c r="K160" s="11"/>
      <c r="L160" s="11"/>
      <c r="M160" s="11"/>
      <c r="N160" s="11"/>
      <c r="O160" s="11"/>
      <c r="P160" s="11"/>
    </row>
    <row r="161" spans="1:16" ht="15" customHeight="1" x14ac:dyDescent="0.25">
      <c r="A161" s="10"/>
      <c r="B161" s="33"/>
      <c r="C161" s="11"/>
      <c r="D161" s="11"/>
      <c r="E161" s="11"/>
      <c r="F161" s="34"/>
      <c r="G161" s="34"/>
      <c r="H161" s="35"/>
      <c r="I161" s="34"/>
      <c r="J161" s="34"/>
      <c r="K161" s="11"/>
      <c r="L161" s="11"/>
      <c r="M161" s="11"/>
      <c r="N161" s="11"/>
      <c r="O161" s="11"/>
      <c r="P161" s="11"/>
    </row>
    <row r="162" spans="1:16" ht="15" customHeight="1" x14ac:dyDescent="0.25">
      <c r="A162" s="10"/>
      <c r="B162" s="33"/>
      <c r="C162" s="11"/>
      <c r="D162" s="11"/>
      <c r="E162" s="11"/>
      <c r="F162" s="34"/>
      <c r="G162" s="34"/>
      <c r="H162" s="35"/>
      <c r="I162" s="34"/>
      <c r="J162" s="34"/>
      <c r="K162" s="11"/>
      <c r="L162" s="11"/>
      <c r="M162" s="11"/>
      <c r="N162" s="11"/>
      <c r="O162" s="11"/>
      <c r="P162" s="11"/>
    </row>
    <row r="163" spans="1:16" ht="15" customHeight="1" x14ac:dyDescent="0.25">
      <c r="A163" s="10"/>
      <c r="B163" s="33"/>
      <c r="C163" s="11"/>
      <c r="D163" s="11"/>
      <c r="E163" s="11"/>
      <c r="F163" s="34"/>
      <c r="G163" s="34"/>
      <c r="H163" s="35"/>
      <c r="I163" s="34"/>
      <c r="J163" s="34"/>
      <c r="K163" s="11"/>
      <c r="L163" s="11"/>
      <c r="M163" s="11"/>
      <c r="N163" s="11"/>
      <c r="O163" s="11"/>
      <c r="P163" s="11"/>
    </row>
    <row r="164" spans="1:16" ht="15" customHeight="1" x14ac:dyDescent="0.25">
      <c r="A164" s="10"/>
      <c r="B164" s="33"/>
      <c r="C164" s="11"/>
      <c r="D164" s="11"/>
      <c r="E164" s="11"/>
      <c r="F164" s="34"/>
      <c r="G164" s="34"/>
      <c r="H164" s="35"/>
      <c r="I164" s="34"/>
      <c r="J164" s="34"/>
      <c r="K164" s="11"/>
      <c r="L164" s="11"/>
      <c r="M164" s="11"/>
      <c r="N164" s="11"/>
      <c r="O164" s="11"/>
      <c r="P164" s="11"/>
    </row>
    <row r="165" spans="1:16" ht="15" customHeight="1" x14ac:dyDescent="0.25">
      <c r="A165" s="10"/>
      <c r="B165" s="33"/>
      <c r="C165" s="11"/>
      <c r="D165" s="11"/>
      <c r="E165" s="11"/>
      <c r="F165" s="34"/>
      <c r="G165" s="34"/>
      <c r="H165" s="35"/>
      <c r="I165" s="34"/>
      <c r="J165" s="34"/>
      <c r="K165" s="11"/>
      <c r="L165" s="11"/>
      <c r="M165" s="11"/>
      <c r="N165" s="11"/>
      <c r="O165" s="11"/>
      <c r="P165" s="11"/>
    </row>
    <row r="166" spans="1:16" ht="15" customHeight="1" thickBot="1" x14ac:dyDescent="0.3">
      <c r="A166" s="38"/>
      <c r="B166" s="39"/>
      <c r="C166" s="40"/>
      <c r="D166" s="40"/>
      <c r="E166" s="40"/>
      <c r="F166" s="41"/>
      <c r="G166" s="41"/>
      <c r="H166" s="42"/>
      <c r="I166" s="41"/>
      <c r="J166" s="34"/>
      <c r="K166" s="11"/>
      <c r="L166" s="11"/>
      <c r="M166" s="11"/>
      <c r="N166" s="11"/>
      <c r="O166" s="11"/>
      <c r="P166" s="11"/>
    </row>
    <row r="167" spans="1:16" x14ac:dyDescent="0.25">
      <c r="A167" s="12"/>
      <c r="B167" s="44"/>
      <c r="C167" s="12"/>
      <c r="D167" s="12"/>
      <c r="E167" s="12"/>
      <c r="F167" s="45"/>
      <c r="G167" s="45"/>
      <c r="H167" s="45"/>
      <c r="I167" s="45"/>
      <c r="J167" s="45"/>
    </row>
    <row r="168" spans="1:16" x14ac:dyDescent="0.25">
      <c r="A168" s="46">
        <f>COUNTA(B5:B166)</f>
        <v>0</v>
      </c>
      <c r="C168" s="6"/>
      <c r="D168" s="6"/>
      <c r="E168" s="6"/>
      <c r="H168" s="48"/>
      <c r="I168" s="47">
        <f>COUNTIF(I5:I166,C170)</f>
        <v>0</v>
      </c>
      <c r="J168" s="48"/>
      <c r="K168" s="6"/>
    </row>
    <row r="169" spans="1:16" x14ac:dyDescent="0.25">
      <c r="B169" s="8"/>
      <c r="C169" s="48" t="s">
        <v>5</v>
      </c>
      <c r="D169" s="48"/>
      <c r="E169" s="48"/>
      <c r="F169" s="49"/>
      <c r="G169" s="48"/>
      <c r="H169" s="48"/>
      <c r="I169" s="59">
        <f>COUNTIF(I5:I166,C169)</f>
        <v>0</v>
      </c>
      <c r="J169" s="48"/>
      <c r="K169" s="6"/>
    </row>
    <row r="170" spans="1:16" x14ac:dyDescent="0.25">
      <c r="B170" s="8"/>
      <c r="C170" s="48" t="s">
        <v>9</v>
      </c>
      <c r="D170" s="48"/>
      <c r="E170" s="48"/>
      <c r="F170" s="49"/>
      <c r="G170" s="48"/>
      <c r="H170" s="48"/>
      <c r="I170" s="48"/>
      <c r="J170" s="48"/>
      <c r="K170" s="6"/>
    </row>
    <row r="171" spans="1:16" x14ac:dyDescent="0.25">
      <c r="B171" s="8"/>
      <c r="C171" s="6"/>
      <c r="D171" s="6"/>
      <c r="E171" s="6"/>
      <c r="F171" s="48"/>
      <c r="G171" s="48"/>
      <c r="H171" s="48"/>
      <c r="I171" s="48"/>
      <c r="J171" s="48"/>
      <c r="K171" s="6"/>
    </row>
    <row r="172" spans="1:16" x14ac:dyDescent="0.25">
      <c r="B172" s="8"/>
      <c r="C172" s="6"/>
      <c r="D172" s="6"/>
      <c r="E172" s="6"/>
      <c r="F172" s="48"/>
      <c r="G172" s="48"/>
      <c r="H172" s="48"/>
      <c r="I172" s="48"/>
      <c r="J172" s="48"/>
      <c r="K172" s="6"/>
    </row>
    <row r="173" spans="1:16" x14ac:dyDescent="0.25">
      <c r="B173" s="8"/>
      <c r="C173" s="50"/>
      <c r="D173" s="50"/>
      <c r="E173" s="50"/>
      <c r="F173" s="48"/>
      <c r="G173" s="48"/>
      <c r="H173" s="48"/>
      <c r="I173" s="48"/>
      <c r="J173" s="48"/>
      <c r="K173" s="6"/>
    </row>
    <row r="174" spans="1:16" x14ac:dyDescent="0.25">
      <c r="B174" s="8"/>
      <c r="C174" s="50" t="s">
        <v>52</v>
      </c>
      <c r="D174" s="50"/>
      <c r="E174" s="50"/>
      <c r="F174" s="48">
        <f>COUNTBLANK(F5:F166)</f>
        <v>162</v>
      </c>
      <c r="G174" s="48"/>
      <c r="H174" s="48"/>
      <c r="I174" s="48"/>
      <c r="J174" s="48">
        <f t="shared" ref="J174:P174" si="0">COUNTBLANK(J5:J166)</f>
        <v>162</v>
      </c>
      <c r="K174" s="48"/>
      <c r="L174" s="48"/>
      <c r="M174" s="48"/>
      <c r="N174" s="48">
        <f t="shared" si="0"/>
        <v>162</v>
      </c>
      <c r="O174" s="48"/>
      <c r="P174" s="48">
        <f t="shared" si="0"/>
        <v>162</v>
      </c>
    </row>
    <row r="175" spans="1:16" x14ac:dyDescent="0.25">
      <c r="B175" s="8"/>
      <c r="C175" s="50" t="s">
        <v>51</v>
      </c>
      <c r="D175" s="50"/>
      <c r="E175" s="50"/>
      <c r="F175" s="48">
        <f>COUNTA(G5:G166)</f>
        <v>0</v>
      </c>
      <c r="G175" s="48"/>
      <c r="H175" s="48"/>
      <c r="I175" s="48"/>
      <c r="J175" s="48">
        <f t="shared" ref="J175:P175" si="1">COUNTA(K5:K166)</f>
        <v>0</v>
      </c>
      <c r="K175" s="48"/>
      <c r="L175" s="48"/>
      <c r="M175" s="48"/>
      <c r="N175" s="48">
        <f t="shared" si="1"/>
        <v>0</v>
      </c>
      <c r="O175" s="48"/>
      <c r="P175" s="48">
        <f t="shared" si="1"/>
        <v>0</v>
      </c>
    </row>
  </sheetData>
  <customSheetViews>
    <customSheetView guid="{4A6486F0-F9CE-41B0-9BBF-5E8DBA5812C6}">
      <pane xSplit="3" ySplit="4" topLeftCell="D149" activePane="bottomRight" state="frozen"/>
      <selection pane="bottomRight" activeCell="E172" sqref="E172"/>
      <pageMargins left="0.7" right="0.7" top="0.75" bottom="0.75" header="0.3" footer="0.3"/>
    </customSheetView>
    <customSheetView guid="{4B40E2B1-51F4-4D22-9F9F-075700F5EE53}">
      <pane xSplit="3" ySplit="4" topLeftCell="D149" activePane="bottomRight" state="frozen"/>
      <selection pane="bottomRight" activeCell="E172" sqref="E172"/>
      <pageMargins left="0.7" right="0.7" top="0.75" bottom="0.75" header="0.3" footer="0.3"/>
    </customSheetView>
  </customSheetViews>
  <mergeCells count="5">
    <mergeCell ref="J3:L3"/>
    <mergeCell ref="M3:P3"/>
    <mergeCell ref="E2:P2"/>
    <mergeCell ref="E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Sommaire</vt:lpstr>
      <vt:lpstr>AVANCEMENT</vt:lpstr>
      <vt:lpstr>Suivi PR_CAB</vt:lpstr>
      <vt:lpstr>Objectifs</vt:lpstr>
      <vt:lpstr>Suivi Component</vt:lpstr>
      <vt:lpstr>Suivi Implantation</vt:lpstr>
      <vt:lpstr>'Suivi PR_CAB'!_FilterDatabase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dcterms:created xsi:type="dcterms:W3CDTF">2019-04-15T14:46:24Z</dcterms:created>
  <dcterms:modified xsi:type="dcterms:W3CDTF">2019-06-17T14:23:47Z</dcterms:modified>
</cp:coreProperties>
</file>