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/>
  <workbookPr date1904="1"/>
  <mc:AlternateContent xmlns:mc="http://schemas.openxmlformats.org/markup-compatibility/2006">
    <mc:Choice Requires="x15">
      <x15ac:absPath xmlns:x15ac="http://schemas.microsoft.com/office/spreadsheetml/2010/11/ac" url="C:\Users\Moutcheba_c\Desktop\"/>
    </mc:Choice>
  </mc:AlternateContent>
  <xr:revisionPtr revIDLastSave="0" documentId="10_ncr:100000_{3619160F-E8A9-4728-8B5A-BF1514EB2EDA}" xr6:coauthVersionLast="31" xr6:coauthVersionMax="31" xr10:uidLastSave="{00000000-0000-0000-0000-000000000000}"/>
  <bookViews>
    <workbookView xWindow="0" yWindow="0" windowWidth="23040" windowHeight="9072" xr2:uid="{00000000-000D-0000-FFFF-FFFF00000000}"/>
  </bookViews>
  <sheets>
    <sheet name="Horaire" sheetId="1" r:id="rId1"/>
    <sheet name="Recap" sheetId="2" r:id="rId2"/>
  </sheets>
  <definedNames>
    <definedName name="_xlnm._FilterDatabase" localSheetId="0" hidden="1">Horaire!#REF!</definedName>
    <definedName name="an">Recap!$A$49</definedName>
    <definedName name="fériés">Recap!$A$50:$A$61</definedName>
    <definedName name="_xlnm.Print_Area" localSheetId="1">Recap!$A$1:$Q$47</definedName>
  </definedNames>
  <calcPr calcId="179017" iterate="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F153" i="1" l="1"/>
  <c r="BG153" i="1"/>
  <c r="BD153" i="1"/>
  <c r="BE153" i="1"/>
  <c r="BB153" i="1"/>
  <c r="BC153" i="1"/>
  <c r="AZ153" i="1"/>
  <c r="BA153" i="1"/>
  <c r="AX153" i="1"/>
  <c r="AY153" i="1"/>
  <c r="AV153" i="1"/>
  <c r="AW153" i="1"/>
  <c r="AT153" i="1"/>
  <c r="AU153" i="1"/>
  <c r="AQ153" i="1"/>
  <c r="AR153" i="1"/>
  <c r="AO153" i="1"/>
  <c r="AP153" i="1"/>
  <c r="AM153" i="1"/>
  <c r="AN153" i="1"/>
  <c r="AK153" i="1"/>
  <c r="AL153" i="1"/>
  <c r="AI153" i="1"/>
  <c r="AG153" i="1"/>
  <c r="AH153" i="1"/>
  <c r="AE153" i="1"/>
  <c r="AB153" i="1"/>
  <c r="AC153" i="1"/>
  <c r="Z153" i="1"/>
  <c r="AA153" i="1"/>
  <c r="X153" i="1"/>
  <c r="V153" i="1"/>
  <c r="T153" i="1"/>
  <c r="R153" i="1"/>
  <c r="P153" i="1"/>
  <c r="N153" i="1"/>
  <c r="O153" i="1"/>
  <c r="L153" i="1"/>
  <c r="M153" i="1"/>
  <c r="J153" i="1"/>
  <c r="K153" i="1"/>
  <c r="H153" i="1"/>
  <c r="F153" i="1"/>
  <c r="D153" i="1"/>
  <c r="B153" i="1"/>
  <c r="C153" i="1"/>
  <c r="BI3" i="1"/>
  <c r="BF181" i="1"/>
  <c r="BG181" i="1"/>
  <c r="BD181" i="1"/>
  <c r="BE181" i="1"/>
  <c r="BB181" i="1"/>
  <c r="BC181" i="1"/>
  <c r="AZ181" i="1"/>
  <c r="BA181" i="1"/>
  <c r="AX181" i="1"/>
  <c r="AY181" i="1"/>
  <c r="AV181" i="1"/>
  <c r="AW181" i="1"/>
  <c r="AT181" i="1"/>
  <c r="AU181" i="1"/>
  <c r="AQ181" i="1"/>
  <c r="AR181" i="1"/>
  <c r="AO181" i="1"/>
  <c r="AP181" i="1"/>
  <c r="AM181" i="1"/>
  <c r="AK181" i="1"/>
  <c r="AI181" i="1"/>
  <c r="AG181" i="1"/>
  <c r="AH181" i="1"/>
  <c r="AE181" i="1"/>
  <c r="AB181" i="1"/>
  <c r="AC181" i="1"/>
  <c r="Z181" i="1"/>
  <c r="X181" i="1"/>
  <c r="V181" i="1"/>
  <c r="T181" i="1"/>
  <c r="U181" i="1"/>
  <c r="R181" i="1"/>
  <c r="S181" i="1"/>
  <c r="P181" i="1"/>
  <c r="Q181" i="1"/>
  <c r="N181" i="1"/>
  <c r="O181" i="1"/>
  <c r="L181" i="1"/>
  <c r="M181" i="1"/>
  <c r="J181" i="1"/>
  <c r="K181" i="1"/>
  <c r="H181" i="1"/>
  <c r="I181" i="1"/>
  <c r="F181" i="1"/>
  <c r="G181" i="1"/>
  <c r="D181" i="1"/>
  <c r="E181" i="1"/>
  <c r="B181" i="1"/>
  <c r="C181" i="1"/>
  <c r="BF177" i="1"/>
  <c r="BG177" i="1"/>
  <c r="BD177" i="1"/>
  <c r="BE177" i="1"/>
  <c r="BB177" i="1"/>
  <c r="BC177" i="1"/>
  <c r="AZ177" i="1"/>
  <c r="BA177" i="1"/>
  <c r="AX177" i="1"/>
  <c r="AY177" i="1"/>
  <c r="AV177" i="1"/>
  <c r="AW177" i="1"/>
  <c r="AT177" i="1"/>
  <c r="AU177" i="1"/>
  <c r="AQ177" i="1"/>
  <c r="AR177" i="1"/>
  <c r="AO177" i="1"/>
  <c r="AP177" i="1"/>
  <c r="AM177" i="1"/>
  <c r="AN177" i="1"/>
  <c r="AK177" i="1"/>
  <c r="AL177" i="1"/>
  <c r="AI177" i="1"/>
  <c r="AJ177" i="1"/>
  <c r="AG177" i="1"/>
  <c r="AH177" i="1"/>
  <c r="AE177" i="1"/>
  <c r="AF177" i="1"/>
  <c r="AB177" i="1"/>
  <c r="AC177" i="1"/>
  <c r="Z177" i="1"/>
  <c r="AA177" i="1"/>
  <c r="X177" i="1"/>
  <c r="Y177" i="1"/>
  <c r="V177" i="1"/>
  <c r="W177" i="1"/>
  <c r="T177" i="1"/>
  <c r="U177" i="1"/>
  <c r="R177" i="1"/>
  <c r="S177" i="1"/>
  <c r="P177" i="1"/>
  <c r="Q177" i="1"/>
  <c r="N177" i="1"/>
  <c r="O177" i="1"/>
  <c r="L177" i="1"/>
  <c r="M177" i="1"/>
  <c r="J177" i="1"/>
  <c r="K177" i="1"/>
  <c r="H177" i="1"/>
  <c r="I177" i="1"/>
  <c r="F177" i="1"/>
  <c r="G177" i="1"/>
  <c r="D177" i="1"/>
  <c r="E177" i="1"/>
  <c r="B177" i="1"/>
  <c r="C177" i="1"/>
  <c r="BF173" i="1"/>
  <c r="BG173" i="1"/>
  <c r="BD173" i="1"/>
  <c r="BE173" i="1"/>
  <c r="BB173" i="1"/>
  <c r="BC173" i="1"/>
  <c r="AZ173" i="1"/>
  <c r="BA173" i="1"/>
  <c r="AX173" i="1"/>
  <c r="AY173" i="1"/>
  <c r="AV173" i="1"/>
  <c r="AW173" i="1"/>
  <c r="AT173" i="1"/>
  <c r="AU173" i="1"/>
  <c r="AQ173" i="1"/>
  <c r="AR173" i="1"/>
  <c r="AO173" i="1"/>
  <c r="AP173" i="1"/>
  <c r="AM173" i="1"/>
  <c r="AN173" i="1"/>
  <c r="AK173" i="1"/>
  <c r="AL173" i="1"/>
  <c r="AI173" i="1"/>
  <c r="AJ173" i="1"/>
  <c r="AG173" i="1"/>
  <c r="AH173" i="1"/>
  <c r="AE173" i="1"/>
  <c r="AF173" i="1"/>
  <c r="AB173" i="1"/>
  <c r="AC173" i="1"/>
  <c r="Z173" i="1"/>
  <c r="AA173" i="1"/>
  <c r="X173" i="1"/>
  <c r="Y173" i="1"/>
  <c r="V173" i="1"/>
  <c r="W173" i="1"/>
  <c r="T173" i="1"/>
  <c r="U173" i="1"/>
  <c r="R173" i="1"/>
  <c r="S173" i="1"/>
  <c r="P173" i="1"/>
  <c r="Q173" i="1"/>
  <c r="N173" i="1"/>
  <c r="O173" i="1"/>
  <c r="L173" i="1"/>
  <c r="M173" i="1"/>
  <c r="J173" i="1"/>
  <c r="K173" i="1"/>
  <c r="H173" i="1"/>
  <c r="I173" i="1"/>
  <c r="F173" i="1"/>
  <c r="G173" i="1"/>
  <c r="D173" i="1"/>
  <c r="E173" i="1"/>
  <c r="B173" i="1"/>
  <c r="C173" i="1"/>
  <c r="BF169" i="1"/>
  <c r="BG169" i="1"/>
  <c r="BD169" i="1"/>
  <c r="BE169" i="1"/>
  <c r="BB169" i="1"/>
  <c r="BC169" i="1"/>
  <c r="AZ169" i="1"/>
  <c r="BA169" i="1"/>
  <c r="AX169" i="1"/>
  <c r="AY169" i="1"/>
  <c r="AV169" i="1"/>
  <c r="AW169" i="1"/>
  <c r="AT169" i="1"/>
  <c r="AU169" i="1"/>
  <c r="AQ169" i="1"/>
  <c r="AR169" i="1"/>
  <c r="AO169" i="1"/>
  <c r="AP169" i="1"/>
  <c r="AM169" i="1"/>
  <c r="AN169" i="1"/>
  <c r="AK169" i="1"/>
  <c r="AL169" i="1"/>
  <c r="AI169" i="1"/>
  <c r="AJ169" i="1"/>
  <c r="AG169" i="1"/>
  <c r="AH169" i="1"/>
  <c r="AE169" i="1"/>
  <c r="AF169" i="1"/>
  <c r="AB169" i="1"/>
  <c r="AC169" i="1"/>
  <c r="Z169" i="1"/>
  <c r="AA169" i="1"/>
  <c r="X169" i="1"/>
  <c r="Y169" i="1"/>
  <c r="V169" i="1"/>
  <c r="W169" i="1"/>
  <c r="T169" i="1"/>
  <c r="U169" i="1"/>
  <c r="R169" i="1"/>
  <c r="S169" i="1"/>
  <c r="P169" i="1"/>
  <c r="N169" i="1"/>
  <c r="O169" i="1"/>
  <c r="L169" i="1"/>
  <c r="M169" i="1"/>
  <c r="J169" i="1"/>
  <c r="K169" i="1"/>
  <c r="H169" i="1"/>
  <c r="I169" i="1"/>
  <c r="F169" i="1"/>
  <c r="G169" i="1"/>
  <c r="D169" i="1"/>
  <c r="E169" i="1"/>
  <c r="B169" i="1"/>
  <c r="C169" i="1"/>
  <c r="BF140" i="1"/>
  <c r="BG140" i="1"/>
  <c r="BD140" i="1"/>
  <c r="BE140" i="1"/>
  <c r="BB140" i="1"/>
  <c r="BC140" i="1"/>
  <c r="AZ140" i="1"/>
  <c r="BA140" i="1"/>
  <c r="AX140" i="1"/>
  <c r="AY140" i="1"/>
  <c r="AV140" i="1"/>
  <c r="AW140" i="1"/>
  <c r="AT140" i="1"/>
  <c r="AU140" i="1"/>
  <c r="AQ140" i="1"/>
  <c r="AR140" i="1"/>
  <c r="AO140" i="1"/>
  <c r="AP140" i="1"/>
  <c r="AM140" i="1"/>
  <c r="AK140" i="1"/>
  <c r="AI140" i="1"/>
  <c r="AG140" i="1"/>
  <c r="AH140" i="1"/>
  <c r="AE140" i="1"/>
  <c r="AB140" i="1"/>
  <c r="AC140" i="1"/>
  <c r="Z140" i="1"/>
  <c r="AA140" i="1"/>
  <c r="X140" i="1"/>
  <c r="V140" i="1"/>
  <c r="T140" i="1"/>
  <c r="R140" i="1"/>
  <c r="P140" i="1"/>
  <c r="N140" i="1"/>
  <c r="O140" i="1"/>
  <c r="L140" i="1"/>
  <c r="M140" i="1"/>
  <c r="J140" i="1"/>
  <c r="K140" i="1"/>
  <c r="H140" i="1"/>
  <c r="I140" i="1"/>
  <c r="F140" i="1"/>
  <c r="G140" i="1"/>
  <c r="D140" i="1"/>
  <c r="E140" i="1"/>
  <c r="B140" i="1"/>
  <c r="C140" i="1"/>
  <c r="BF165" i="1"/>
  <c r="BG165" i="1"/>
  <c r="BD165" i="1"/>
  <c r="BE165" i="1"/>
  <c r="BB165" i="1"/>
  <c r="BC165" i="1"/>
  <c r="AZ165" i="1"/>
  <c r="BA165" i="1"/>
  <c r="AX165" i="1"/>
  <c r="AY165" i="1"/>
  <c r="AV165" i="1"/>
  <c r="AW165" i="1"/>
  <c r="AT165" i="1"/>
  <c r="AU165" i="1"/>
  <c r="AQ165" i="1"/>
  <c r="AR165" i="1"/>
  <c r="AO165" i="1"/>
  <c r="AP165" i="1"/>
  <c r="AM165" i="1"/>
  <c r="AN165" i="1"/>
  <c r="AK165" i="1"/>
  <c r="AL165" i="1"/>
  <c r="AI165" i="1"/>
  <c r="AJ165" i="1"/>
  <c r="AG165" i="1"/>
  <c r="AH165" i="1"/>
  <c r="AE165" i="1"/>
  <c r="AF165" i="1"/>
  <c r="AB165" i="1"/>
  <c r="AC165" i="1"/>
  <c r="Z165" i="1"/>
  <c r="AA165" i="1"/>
  <c r="X165" i="1"/>
  <c r="V165" i="1"/>
  <c r="T165" i="1"/>
  <c r="U165" i="1"/>
  <c r="R165" i="1"/>
  <c r="P165" i="1"/>
  <c r="N165" i="1"/>
  <c r="O165" i="1"/>
  <c r="L165" i="1"/>
  <c r="M165" i="1"/>
  <c r="J165" i="1"/>
  <c r="K165" i="1"/>
  <c r="H165" i="1"/>
  <c r="I165" i="1"/>
  <c r="F165" i="1"/>
  <c r="G165" i="1"/>
  <c r="D165" i="1"/>
  <c r="E165" i="1"/>
  <c r="B165" i="1"/>
  <c r="C165" i="1"/>
  <c r="BF161" i="1"/>
  <c r="BG161" i="1"/>
  <c r="BD161" i="1"/>
  <c r="BE161" i="1"/>
  <c r="BB161" i="1"/>
  <c r="BC161" i="1"/>
  <c r="AZ161" i="1"/>
  <c r="BA161" i="1"/>
  <c r="AX161" i="1"/>
  <c r="AY161" i="1"/>
  <c r="AV161" i="1"/>
  <c r="AW161" i="1"/>
  <c r="AT161" i="1"/>
  <c r="AU161" i="1"/>
  <c r="AQ161" i="1"/>
  <c r="AR161" i="1"/>
  <c r="AO161" i="1"/>
  <c r="AP161" i="1"/>
  <c r="AM161" i="1"/>
  <c r="AN161" i="1"/>
  <c r="AK161" i="1"/>
  <c r="AL161" i="1"/>
  <c r="AI161" i="1"/>
  <c r="AJ161" i="1"/>
  <c r="AG161" i="1"/>
  <c r="AH161" i="1"/>
  <c r="AE161" i="1"/>
  <c r="AF161" i="1"/>
  <c r="AB161" i="1"/>
  <c r="AC161" i="1"/>
  <c r="Z161" i="1"/>
  <c r="AA161" i="1"/>
  <c r="X161" i="1"/>
  <c r="V161" i="1"/>
  <c r="T161" i="1"/>
  <c r="R161" i="1"/>
  <c r="P161" i="1"/>
  <c r="N161" i="1"/>
  <c r="O161" i="1"/>
  <c r="L161" i="1"/>
  <c r="M161" i="1"/>
  <c r="J161" i="1"/>
  <c r="K161" i="1"/>
  <c r="H161" i="1"/>
  <c r="I161" i="1"/>
  <c r="F161" i="1"/>
  <c r="D161" i="1"/>
  <c r="E161" i="1"/>
  <c r="B161" i="1"/>
  <c r="C161" i="1"/>
  <c r="BF145" i="1"/>
  <c r="BG145" i="1"/>
  <c r="BD145" i="1"/>
  <c r="BE145" i="1"/>
  <c r="BB145" i="1"/>
  <c r="BC145" i="1"/>
  <c r="AZ145" i="1"/>
  <c r="BA145" i="1"/>
  <c r="AX145" i="1"/>
  <c r="AY145" i="1"/>
  <c r="AV145" i="1"/>
  <c r="AW145" i="1"/>
  <c r="AT145" i="1"/>
  <c r="AU145" i="1"/>
  <c r="AQ145" i="1"/>
  <c r="AR145" i="1"/>
  <c r="AO145" i="1"/>
  <c r="AP145" i="1"/>
  <c r="AM145" i="1"/>
  <c r="AK145" i="1"/>
  <c r="AI145" i="1"/>
  <c r="AG145" i="1"/>
  <c r="AH145" i="1"/>
  <c r="AE145" i="1"/>
  <c r="AB145" i="1"/>
  <c r="AC145" i="1"/>
  <c r="Z145" i="1"/>
  <c r="AA145" i="1"/>
  <c r="X145" i="1"/>
  <c r="V145" i="1"/>
  <c r="T145" i="1"/>
  <c r="R145" i="1"/>
  <c r="P145" i="1"/>
  <c r="N145" i="1"/>
  <c r="O145" i="1"/>
  <c r="L145" i="1"/>
  <c r="M145" i="1"/>
  <c r="J145" i="1"/>
  <c r="K145" i="1"/>
  <c r="H145" i="1"/>
  <c r="I145" i="1"/>
  <c r="F145" i="1"/>
  <c r="D145" i="1"/>
  <c r="E145" i="1"/>
  <c r="B145" i="1"/>
  <c r="C145" i="1"/>
  <c r="BF128" i="1"/>
  <c r="BG128" i="1"/>
  <c r="BD128" i="1"/>
  <c r="BE128" i="1"/>
  <c r="BB128" i="1"/>
  <c r="BC128" i="1"/>
  <c r="AZ128" i="1"/>
  <c r="BA128" i="1"/>
  <c r="AX128" i="1"/>
  <c r="AY128" i="1"/>
  <c r="AV128" i="1"/>
  <c r="AW128" i="1"/>
  <c r="AT128" i="1"/>
  <c r="AU128" i="1"/>
  <c r="AQ128" i="1"/>
  <c r="AO128" i="1"/>
  <c r="AP128" i="1"/>
  <c r="AM128" i="1"/>
  <c r="AK128" i="1"/>
  <c r="AI128" i="1"/>
  <c r="AG128" i="1"/>
  <c r="AH128" i="1"/>
  <c r="AE128" i="1"/>
  <c r="AB128" i="1"/>
  <c r="AC128" i="1"/>
  <c r="Z128" i="1"/>
  <c r="AA128" i="1"/>
  <c r="X128" i="1"/>
  <c r="V128" i="1"/>
  <c r="T128" i="1"/>
  <c r="R128" i="1"/>
  <c r="P128" i="1"/>
  <c r="N128" i="1"/>
  <c r="O128" i="1"/>
  <c r="L128" i="1"/>
  <c r="M128" i="1"/>
  <c r="J128" i="1"/>
  <c r="K128" i="1"/>
  <c r="H128" i="1"/>
  <c r="I128" i="1"/>
  <c r="F128" i="1"/>
  <c r="G128" i="1"/>
  <c r="D128" i="1"/>
  <c r="E128" i="1"/>
  <c r="B128" i="1"/>
  <c r="C128" i="1"/>
  <c r="BF116" i="1"/>
  <c r="BG116" i="1"/>
  <c r="BD116" i="1"/>
  <c r="BE116" i="1"/>
  <c r="BB116" i="1"/>
  <c r="BC116" i="1"/>
  <c r="AZ116" i="1"/>
  <c r="BA116" i="1"/>
  <c r="AX116" i="1"/>
  <c r="AY116" i="1"/>
  <c r="AV116" i="1"/>
  <c r="AW116" i="1"/>
  <c r="AT116" i="1"/>
  <c r="AU116" i="1"/>
  <c r="AQ116" i="1"/>
  <c r="AR116" i="1"/>
  <c r="AO116" i="1"/>
  <c r="AP116" i="1"/>
  <c r="AM116" i="1"/>
  <c r="AK116" i="1"/>
  <c r="AI116" i="1"/>
  <c r="AG116" i="1"/>
  <c r="AH116" i="1"/>
  <c r="AE116" i="1"/>
  <c r="AB116" i="1"/>
  <c r="AC116" i="1"/>
  <c r="Z116" i="1"/>
  <c r="X116" i="1"/>
  <c r="V116" i="1"/>
  <c r="T116" i="1"/>
  <c r="R116" i="1"/>
  <c r="P116" i="1"/>
  <c r="N116" i="1"/>
  <c r="O116" i="1"/>
  <c r="L116" i="1"/>
  <c r="J116" i="1"/>
  <c r="H116" i="1"/>
  <c r="F116" i="1"/>
  <c r="G116" i="1"/>
  <c r="D116" i="1"/>
  <c r="E116" i="1"/>
  <c r="B116" i="1"/>
  <c r="C116" i="1"/>
  <c r="BF149" i="1"/>
  <c r="BG149" i="1"/>
  <c r="BD149" i="1"/>
  <c r="BE149" i="1"/>
  <c r="BB149" i="1"/>
  <c r="BC149" i="1"/>
  <c r="AZ149" i="1"/>
  <c r="BA149" i="1"/>
  <c r="AX149" i="1"/>
  <c r="AY149" i="1"/>
  <c r="AV149" i="1"/>
  <c r="AW149" i="1"/>
  <c r="AT149" i="1"/>
  <c r="AU149" i="1"/>
  <c r="AQ149" i="1"/>
  <c r="AR149" i="1"/>
  <c r="AO149" i="1"/>
  <c r="AP149" i="1"/>
  <c r="AM149" i="1"/>
  <c r="AN149" i="1"/>
  <c r="AK149" i="1"/>
  <c r="AL149" i="1"/>
  <c r="AI149" i="1"/>
  <c r="AJ149" i="1"/>
  <c r="AG149" i="1"/>
  <c r="AH149" i="1"/>
  <c r="AE149" i="1"/>
  <c r="AF149" i="1"/>
  <c r="AB149" i="1"/>
  <c r="AC149" i="1"/>
  <c r="Z149" i="1"/>
  <c r="AA149" i="1"/>
  <c r="X149" i="1"/>
  <c r="Y149" i="1"/>
  <c r="V149" i="1"/>
  <c r="T149" i="1"/>
  <c r="R149" i="1"/>
  <c r="P149" i="1"/>
  <c r="Q149" i="1"/>
  <c r="N149" i="1"/>
  <c r="O149" i="1"/>
  <c r="L149" i="1"/>
  <c r="M149" i="1"/>
  <c r="J149" i="1"/>
  <c r="K149" i="1"/>
  <c r="H149" i="1"/>
  <c r="I149" i="1"/>
  <c r="F149" i="1"/>
  <c r="G149" i="1"/>
  <c r="D149" i="1"/>
  <c r="E149" i="1"/>
  <c r="B149" i="1"/>
  <c r="C149" i="1"/>
  <c r="BF120" i="1"/>
  <c r="BG120" i="1"/>
  <c r="BD120" i="1"/>
  <c r="BE120" i="1"/>
  <c r="BB120" i="1"/>
  <c r="BC120" i="1"/>
  <c r="AZ120" i="1"/>
  <c r="BA120" i="1"/>
  <c r="AX120" i="1"/>
  <c r="AY120" i="1"/>
  <c r="AV120" i="1"/>
  <c r="AW120" i="1"/>
  <c r="AT120" i="1"/>
  <c r="AU120" i="1"/>
  <c r="AQ120" i="1"/>
  <c r="AR120" i="1"/>
  <c r="AO120" i="1"/>
  <c r="AP120" i="1"/>
  <c r="AM120" i="1"/>
  <c r="AK120" i="1"/>
  <c r="AI120" i="1"/>
  <c r="AG120" i="1"/>
  <c r="AH120" i="1"/>
  <c r="AE120" i="1"/>
  <c r="AB120" i="1"/>
  <c r="AC120" i="1"/>
  <c r="Z120" i="1"/>
  <c r="X120" i="1"/>
  <c r="V120" i="1"/>
  <c r="T120" i="1"/>
  <c r="R120" i="1"/>
  <c r="P120" i="1"/>
  <c r="N120" i="1"/>
  <c r="O120" i="1"/>
  <c r="L120" i="1"/>
  <c r="M120" i="1"/>
  <c r="J120" i="1"/>
  <c r="K120" i="1"/>
  <c r="H120" i="1"/>
  <c r="I120" i="1"/>
  <c r="F120" i="1"/>
  <c r="G120" i="1"/>
  <c r="D120" i="1"/>
  <c r="E120" i="1"/>
  <c r="B120" i="1"/>
  <c r="C120" i="1"/>
  <c r="BF141" i="1"/>
  <c r="BG141" i="1"/>
  <c r="BD141" i="1"/>
  <c r="BE141" i="1"/>
  <c r="BB141" i="1"/>
  <c r="BC141" i="1"/>
  <c r="AZ141" i="1"/>
  <c r="BA141" i="1"/>
  <c r="AX141" i="1"/>
  <c r="AY141" i="1"/>
  <c r="AV141" i="1"/>
  <c r="AW141" i="1"/>
  <c r="AT141" i="1"/>
  <c r="AU141" i="1"/>
  <c r="AQ141" i="1"/>
  <c r="AR141" i="1"/>
  <c r="AO141" i="1"/>
  <c r="AP141" i="1"/>
  <c r="AM141" i="1"/>
  <c r="AN141" i="1"/>
  <c r="AK141" i="1"/>
  <c r="AL141" i="1"/>
  <c r="AI141" i="1"/>
  <c r="AG141" i="1"/>
  <c r="AH141" i="1"/>
  <c r="AE141" i="1"/>
  <c r="AB141" i="1"/>
  <c r="AC141" i="1"/>
  <c r="Z141" i="1"/>
  <c r="AA141" i="1"/>
  <c r="X141" i="1"/>
  <c r="V141" i="1"/>
  <c r="T141" i="1"/>
  <c r="R141" i="1"/>
  <c r="P141" i="1"/>
  <c r="N141" i="1"/>
  <c r="O141" i="1"/>
  <c r="L141" i="1"/>
  <c r="M141" i="1"/>
  <c r="J141" i="1"/>
  <c r="K141" i="1"/>
  <c r="H141" i="1"/>
  <c r="F141" i="1"/>
  <c r="D141" i="1"/>
  <c r="B141" i="1"/>
  <c r="C141" i="1"/>
  <c r="BF136" i="1"/>
  <c r="BG136" i="1"/>
  <c r="BD136" i="1"/>
  <c r="BE136" i="1"/>
  <c r="BB136" i="1"/>
  <c r="BC136" i="1"/>
  <c r="AZ136" i="1"/>
  <c r="BA136" i="1"/>
  <c r="AX136" i="1"/>
  <c r="AY136" i="1"/>
  <c r="AV136" i="1"/>
  <c r="AW136" i="1"/>
  <c r="AT136" i="1"/>
  <c r="AU136" i="1"/>
  <c r="AQ136" i="1"/>
  <c r="AR136" i="1"/>
  <c r="AO136" i="1"/>
  <c r="AP136" i="1"/>
  <c r="AM136" i="1"/>
  <c r="AK136" i="1"/>
  <c r="AI136" i="1"/>
  <c r="AG136" i="1"/>
  <c r="AH136" i="1"/>
  <c r="AE136" i="1"/>
  <c r="AB136" i="1"/>
  <c r="AC136" i="1"/>
  <c r="Z136" i="1"/>
  <c r="AA136" i="1"/>
  <c r="X136" i="1"/>
  <c r="V136" i="1"/>
  <c r="T136" i="1"/>
  <c r="R136" i="1"/>
  <c r="P136" i="1"/>
  <c r="N136" i="1"/>
  <c r="O136" i="1"/>
  <c r="L136" i="1"/>
  <c r="M136" i="1"/>
  <c r="J136" i="1"/>
  <c r="K136" i="1"/>
  <c r="H136" i="1"/>
  <c r="I136" i="1"/>
  <c r="F136" i="1"/>
  <c r="G136" i="1"/>
  <c r="D136" i="1"/>
  <c r="E136" i="1"/>
  <c r="B136" i="1"/>
  <c r="C136" i="1"/>
  <c r="BF108" i="1"/>
  <c r="BG108" i="1"/>
  <c r="BD108" i="1"/>
  <c r="BE108" i="1"/>
  <c r="BB108" i="1"/>
  <c r="BC108" i="1"/>
  <c r="AZ108" i="1"/>
  <c r="BA108" i="1"/>
  <c r="AX108" i="1"/>
  <c r="AY108" i="1"/>
  <c r="AV108" i="1"/>
  <c r="AW108" i="1"/>
  <c r="AT108" i="1"/>
  <c r="AU108" i="1"/>
  <c r="AQ108" i="1"/>
  <c r="AR108" i="1"/>
  <c r="AO108" i="1"/>
  <c r="AP108" i="1"/>
  <c r="AM108" i="1"/>
  <c r="AK108" i="1"/>
  <c r="AI108" i="1"/>
  <c r="AG108" i="1"/>
  <c r="AE108" i="1"/>
  <c r="AB108" i="1"/>
  <c r="Z108" i="1"/>
  <c r="AA108" i="1"/>
  <c r="X108" i="1"/>
  <c r="V108" i="1"/>
  <c r="T108" i="1"/>
  <c r="R108" i="1"/>
  <c r="P108" i="1"/>
  <c r="N108" i="1"/>
  <c r="O108" i="1"/>
  <c r="L108" i="1"/>
  <c r="M108" i="1"/>
  <c r="J108" i="1"/>
  <c r="K108" i="1"/>
  <c r="H108" i="1"/>
  <c r="I108" i="1"/>
  <c r="F108" i="1"/>
  <c r="G108" i="1"/>
  <c r="D108" i="1"/>
  <c r="B108" i="1"/>
  <c r="C108" i="1"/>
  <c r="BF124" i="1"/>
  <c r="BG124" i="1"/>
  <c r="BD124" i="1"/>
  <c r="BE124" i="1"/>
  <c r="BB124" i="1"/>
  <c r="BC124" i="1"/>
  <c r="AZ124" i="1"/>
  <c r="BA124" i="1"/>
  <c r="AX124" i="1"/>
  <c r="AY124" i="1"/>
  <c r="AV124" i="1"/>
  <c r="AW124" i="1"/>
  <c r="AT124" i="1"/>
  <c r="AU124" i="1"/>
  <c r="AQ124" i="1"/>
  <c r="AR124" i="1"/>
  <c r="AO124" i="1"/>
  <c r="AP124" i="1"/>
  <c r="AM124" i="1"/>
  <c r="AN124" i="1"/>
  <c r="AK124" i="1"/>
  <c r="AL124" i="1"/>
  <c r="AI124" i="1"/>
  <c r="AJ124" i="1"/>
  <c r="AG124" i="1"/>
  <c r="AH124" i="1"/>
  <c r="AE124" i="1"/>
  <c r="AF124" i="1"/>
  <c r="AB124" i="1"/>
  <c r="AC124" i="1"/>
  <c r="Z124" i="1"/>
  <c r="AA124" i="1"/>
  <c r="X124" i="1"/>
  <c r="V124" i="1"/>
  <c r="T124" i="1"/>
  <c r="R124" i="1"/>
  <c r="P124" i="1"/>
  <c r="N124" i="1"/>
  <c r="O124" i="1"/>
  <c r="L124" i="1"/>
  <c r="M124" i="1"/>
  <c r="J124" i="1"/>
  <c r="K124" i="1"/>
  <c r="H124" i="1"/>
  <c r="F124" i="1"/>
  <c r="D124" i="1"/>
  <c r="B124" i="1"/>
  <c r="C124" i="1"/>
  <c r="BF157" i="1"/>
  <c r="BG157" i="1"/>
  <c r="BD157" i="1"/>
  <c r="BE157" i="1"/>
  <c r="BB157" i="1"/>
  <c r="BC157" i="1"/>
  <c r="AZ157" i="1"/>
  <c r="BA157" i="1"/>
  <c r="AX157" i="1"/>
  <c r="AY157" i="1"/>
  <c r="AV157" i="1"/>
  <c r="AW157" i="1"/>
  <c r="AT157" i="1"/>
  <c r="AU157" i="1"/>
  <c r="AQ157" i="1"/>
  <c r="AR157" i="1"/>
  <c r="AO157" i="1"/>
  <c r="AP157" i="1"/>
  <c r="AM157" i="1"/>
  <c r="AN157" i="1"/>
  <c r="AK157" i="1"/>
  <c r="AL157" i="1"/>
  <c r="AI157" i="1"/>
  <c r="AG157" i="1"/>
  <c r="AH157" i="1"/>
  <c r="AE157" i="1"/>
  <c r="AF157" i="1"/>
  <c r="AB157" i="1"/>
  <c r="AC157" i="1"/>
  <c r="Z157" i="1"/>
  <c r="AA157" i="1"/>
  <c r="X157" i="1"/>
  <c r="V157" i="1"/>
  <c r="T157" i="1"/>
  <c r="R157" i="1"/>
  <c r="P157" i="1"/>
  <c r="N157" i="1"/>
  <c r="O157" i="1"/>
  <c r="L157" i="1"/>
  <c r="M157" i="1"/>
  <c r="J157" i="1"/>
  <c r="H157" i="1"/>
  <c r="F157" i="1"/>
  <c r="D157" i="1"/>
  <c r="B157" i="1"/>
  <c r="C157" i="1"/>
  <c r="BF104" i="1"/>
  <c r="BG104" i="1"/>
  <c r="BD104" i="1"/>
  <c r="BE104" i="1"/>
  <c r="BB104" i="1"/>
  <c r="BC104" i="1"/>
  <c r="AZ104" i="1"/>
  <c r="BA104" i="1"/>
  <c r="AX104" i="1"/>
  <c r="AY104" i="1"/>
  <c r="AV104" i="1"/>
  <c r="AW104" i="1"/>
  <c r="AT104" i="1"/>
  <c r="AU104" i="1"/>
  <c r="AQ104" i="1"/>
  <c r="AR104" i="1"/>
  <c r="AO104" i="1"/>
  <c r="AP104" i="1"/>
  <c r="AM104" i="1"/>
  <c r="AN104" i="1"/>
  <c r="AK104" i="1"/>
  <c r="AL104" i="1"/>
  <c r="AI104" i="1"/>
  <c r="AJ104" i="1"/>
  <c r="AG104" i="1"/>
  <c r="AH104" i="1"/>
  <c r="AE104" i="1"/>
  <c r="AF104" i="1"/>
  <c r="AB104" i="1"/>
  <c r="AC104" i="1"/>
  <c r="Z104" i="1"/>
  <c r="AA104" i="1"/>
  <c r="X104" i="1"/>
  <c r="Y104" i="1"/>
  <c r="V104" i="1"/>
  <c r="W104" i="1"/>
  <c r="T104" i="1"/>
  <c r="U104" i="1"/>
  <c r="R104" i="1"/>
  <c r="S104" i="1"/>
  <c r="P104" i="1"/>
  <c r="Q104" i="1"/>
  <c r="N104" i="1"/>
  <c r="O104" i="1"/>
  <c r="L104" i="1"/>
  <c r="M104" i="1"/>
  <c r="J104" i="1"/>
  <c r="K104" i="1"/>
  <c r="H104" i="1"/>
  <c r="F104" i="1"/>
  <c r="G104" i="1"/>
  <c r="D104" i="1"/>
  <c r="E104" i="1"/>
  <c r="B104" i="1"/>
  <c r="C104" i="1"/>
  <c r="BF112" i="1"/>
  <c r="BG112" i="1"/>
  <c r="BD112" i="1"/>
  <c r="BE112" i="1"/>
  <c r="BB112" i="1"/>
  <c r="BC112" i="1"/>
  <c r="AZ112" i="1"/>
  <c r="BA112" i="1"/>
  <c r="AX112" i="1"/>
  <c r="AY112" i="1"/>
  <c r="AV112" i="1"/>
  <c r="AW112" i="1"/>
  <c r="AT112" i="1"/>
  <c r="AU112" i="1"/>
  <c r="AQ112" i="1"/>
  <c r="AR112" i="1"/>
  <c r="AO112" i="1"/>
  <c r="AP112" i="1"/>
  <c r="AM112" i="1"/>
  <c r="AK112" i="1"/>
  <c r="AI112" i="1"/>
  <c r="AG112" i="1"/>
  <c r="AH112" i="1"/>
  <c r="AE112" i="1"/>
  <c r="AB112" i="1"/>
  <c r="AC112" i="1"/>
  <c r="Z112" i="1"/>
  <c r="X112" i="1"/>
  <c r="V112" i="1"/>
  <c r="T112" i="1"/>
  <c r="R112" i="1"/>
  <c r="P112" i="1"/>
  <c r="N112" i="1"/>
  <c r="O112" i="1"/>
  <c r="L112" i="1"/>
  <c r="M112" i="1"/>
  <c r="J112" i="1"/>
  <c r="K112" i="1"/>
  <c r="H112" i="1"/>
  <c r="F112" i="1"/>
  <c r="D112" i="1"/>
  <c r="B112" i="1"/>
  <c r="C112" i="1"/>
  <c r="BF100" i="1"/>
  <c r="BG100" i="1"/>
  <c r="BD100" i="1"/>
  <c r="BE100" i="1"/>
  <c r="BB100" i="1"/>
  <c r="BC100" i="1"/>
  <c r="AZ100" i="1"/>
  <c r="BA100" i="1"/>
  <c r="AX100" i="1"/>
  <c r="AY100" i="1"/>
  <c r="AV100" i="1"/>
  <c r="AW100" i="1"/>
  <c r="AT100" i="1"/>
  <c r="AU100" i="1"/>
  <c r="AQ100" i="1"/>
  <c r="AR100" i="1"/>
  <c r="AO100" i="1"/>
  <c r="AP100" i="1"/>
  <c r="AM100" i="1"/>
  <c r="AN100" i="1"/>
  <c r="AK100" i="1"/>
  <c r="AI100" i="1"/>
  <c r="AJ100" i="1"/>
  <c r="AG100" i="1"/>
  <c r="AH100" i="1"/>
  <c r="AE100" i="1"/>
  <c r="AB100" i="1"/>
  <c r="AC100" i="1"/>
  <c r="Z100" i="1"/>
  <c r="X100" i="1"/>
  <c r="V100" i="1"/>
  <c r="T100" i="1"/>
  <c r="R100" i="1"/>
  <c r="P100" i="1"/>
  <c r="N100" i="1"/>
  <c r="O100" i="1"/>
  <c r="L100" i="1"/>
  <c r="M100" i="1"/>
  <c r="J100" i="1"/>
  <c r="H100" i="1"/>
  <c r="F100" i="1"/>
  <c r="D100" i="1"/>
  <c r="B100" i="1"/>
  <c r="C100" i="1"/>
  <c r="BF96" i="1"/>
  <c r="BG96" i="1"/>
  <c r="BD96" i="1"/>
  <c r="BE96" i="1"/>
  <c r="BB96" i="1"/>
  <c r="BC96" i="1"/>
  <c r="AZ96" i="1"/>
  <c r="BA96" i="1"/>
  <c r="AX96" i="1"/>
  <c r="AY96" i="1"/>
  <c r="AV96" i="1"/>
  <c r="AW96" i="1"/>
  <c r="AT96" i="1"/>
  <c r="AU96" i="1"/>
  <c r="AQ96" i="1"/>
  <c r="AO96" i="1"/>
  <c r="AM96" i="1"/>
  <c r="AK96" i="1"/>
  <c r="AI96" i="1"/>
  <c r="AG96" i="1"/>
  <c r="AH96" i="1"/>
  <c r="AE96" i="1"/>
  <c r="AB96" i="1"/>
  <c r="AC96" i="1"/>
  <c r="Z96" i="1"/>
  <c r="X96" i="1"/>
  <c r="V96" i="1"/>
  <c r="T96" i="1"/>
  <c r="R96" i="1"/>
  <c r="P96" i="1"/>
  <c r="N96" i="1"/>
  <c r="O96" i="1"/>
  <c r="L96" i="1"/>
  <c r="M96" i="1"/>
  <c r="J96" i="1"/>
  <c r="H96" i="1"/>
  <c r="F96" i="1"/>
  <c r="D96" i="1"/>
  <c r="B96" i="1"/>
  <c r="C96" i="1"/>
  <c r="BF84" i="1"/>
  <c r="BG84" i="1"/>
  <c r="BD84" i="1"/>
  <c r="BE84" i="1"/>
  <c r="BB84" i="1"/>
  <c r="BC84" i="1"/>
  <c r="AZ84" i="1"/>
  <c r="BA84" i="1"/>
  <c r="AX84" i="1"/>
  <c r="AY84" i="1"/>
  <c r="AV84" i="1"/>
  <c r="AW84" i="1"/>
  <c r="AT84" i="1"/>
  <c r="AU84" i="1"/>
  <c r="AQ84" i="1"/>
  <c r="AR84" i="1"/>
  <c r="AO84" i="1"/>
  <c r="AP84" i="1"/>
  <c r="AM84" i="1"/>
  <c r="AK84" i="1"/>
  <c r="AI84" i="1"/>
  <c r="AG84" i="1"/>
  <c r="AH84" i="1"/>
  <c r="AE84" i="1"/>
  <c r="AB84" i="1"/>
  <c r="AC84" i="1"/>
  <c r="Z84" i="1"/>
  <c r="X84" i="1"/>
  <c r="V84" i="1"/>
  <c r="T84" i="1"/>
  <c r="R84" i="1"/>
  <c r="P84" i="1"/>
  <c r="N84" i="1"/>
  <c r="O84" i="1"/>
  <c r="L84" i="1"/>
  <c r="M84" i="1"/>
  <c r="J84" i="1"/>
  <c r="H84" i="1"/>
  <c r="F84" i="1"/>
  <c r="D84" i="1"/>
  <c r="B84" i="1"/>
  <c r="C84" i="1"/>
  <c r="BF80" i="1"/>
  <c r="BG80" i="1"/>
  <c r="BD80" i="1"/>
  <c r="BE80" i="1"/>
  <c r="BB80" i="1"/>
  <c r="BC80" i="1"/>
  <c r="AZ80" i="1"/>
  <c r="BA80" i="1"/>
  <c r="AX80" i="1"/>
  <c r="AY80" i="1"/>
  <c r="AV80" i="1"/>
  <c r="AW80" i="1"/>
  <c r="AT80" i="1"/>
  <c r="AU80" i="1"/>
  <c r="AQ80" i="1"/>
  <c r="AR80" i="1"/>
  <c r="AO80" i="1"/>
  <c r="AP80" i="1"/>
  <c r="AM80" i="1"/>
  <c r="AN80" i="1"/>
  <c r="AK80" i="1"/>
  <c r="AL80" i="1"/>
  <c r="AI80" i="1"/>
  <c r="AJ80" i="1"/>
  <c r="AG80" i="1"/>
  <c r="AH80" i="1"/>
  <c r="AE80" i="1"/>
  <c r="AF80" i="1"/>
  <c r="AB80" i="1"/>
  <c r="AC80" i="1"/>
  <c r="Z80" i="1"/>
  <c r="AA80" i="1"/>
  <c r="X80" i="1"/>
  <c r="Y80" i="1"/>
  <c r="V80" i="1"/>
  <c r="W80" i="1"/>
  <c r="T80" i="1"/>
  <c r="U80" i="1"/>
  <c r="R80" i="1"/>
  <c r="S80" i="1"/>
  <c r="P80" i="1"/>
  <c r="Q80" i="1"/>
  <c r="N80" i="1"/>
  <c r="L80" i="1"/>
  <c r="J80" i="1"/>
  <c r="K80" i="1"/>
  <c r="H80" i="1"/>
  <c r="I80" i="1"/>
  <c r="F80" i="1"/>
  <c r="D80" i="1"/>
  <c r="B80" i="1"/>
  <c r="C80" i="1"/>
  <c r="BF92" i="1"/>
  <c r="BG92" i="1"/>
  <c r="BD92" i="1"/>
  <c r="BE92" i="1"/>
  <c r="BB92" i="1"/>
  <c r="BC92" i="1"/>
  <c r="AZ92" i="1"/>
  <c r="BA92" i="1"/>
  <c r="AX92" i="1"/>
  <c r="AY92" i="1"/>
  <c r="AV92" i="1"/>
  <c r="AW92" i="1"/>
  <c r="AT92" i="1"/>
  <c r="AU92" i="1"/>
  <c r="AQ92" i="1"/>
  <c r="AR92" i="1"/>
  <c r="AO92" i="1"/>
  <c r="AP92" i="1"/>
  <c r="AM92" i="1"/>
  <c r="AN92" i="1"/>
  <c r="AK92" i="1"/>
  <c r="AL92" i="1"/>
  <c r="AI92" i="1"/>
  <c r="AJ92" i="1"/>
  <c r="AG92" i="1"/>
  <c r="AH92" i="1"/>
  <c r="AE92" i="1"/>
  <c r="AF92" i="1"/>
  <c r="AB92" i="1"/>
  <c r="AC92" i="1"/>
  <c r="Z92" i="1"/>
  <c r="AA92" i="1"/>
  <c r="X92" i="1"/>
  <c r="Y92" i="1"/>
  <c r="V92" i="1"/>
  <c r="W92" i="1"/>
  <c r="T92" i="1"/>
  <c r="U92" i="1"/>
  <c r="R92" i="1"/>
  <c r="S92" i="1"/>
  <c r="P92" i="1"/>
  <c r="Q92" i="1"/>
  <c r="N92" i="1"/>
  <c r="O92" i="1"/>
  <c r="L92" i="1"/>
  <c r="M92" i="1"/>
  <c r="J92" i="1"/>
  <c r="K92" i="1"/>
  <c r="H92" i="1"/>
  <c r="I92" i="1"/>
  <c r="F92" i="1"/>
  <c r="G92" i="1"/>
  <c r="D92" i="1"/>
  <c r="E92" i="1"/>
  <c r="B92" i="1"/>
  <c r="C92" i="1"/>
  <c r="BF88" i="1"/>
  <c r="BG88" i="1"/>
  <c r="BD88" i="1"/>
  <c r="BE88" i="1"/>
  <c r="BB88" i="1"/>
  <c r="BC88" i="1"/>
  <c r="AZ88" i="1"/>
  <c r="BA88" i="1"/>
  <c r="AX88" i="1"/>
  <c r="AY88" i="1"/>
  <c r="AV88" i="1"/>
  <c r="AW88" i="1"/>
  <c r="AT88" i="1"/>
  <c r="AU88" i="1"/>
  <c r="AQ88" i="1"/>
  <c r="AR88" i="1"/>
  <c r="AO88" i="1"/>
  <c r="AP88" i="1"/>
  <c r="AM88" i="1"/>
  <c r="AN88" i="1"/>
  <c r="AK88" i="1"/>
  <c r="AL88" i="1"/>
  <c r="AI88" i="1"/>
  <c r="AJ88" i="1"/>
  <c r="AG88" i="1"/>
  <c r="AH88" i="1"/>
  <c r="AE88" i="1"/>
  <c r="AF88" i="1"/>
  <c r="AB88" i="1"/>
  <c r="AC88" i="1"/>
  <c r="Z88" i="1"/>
  <c r="AA88" i="1"/>
  <c r="X88" i="1"/>
  <c r="Y88" i="1"/>
  <c r="V88" i="1"/>
  <c r="W88" i="1"/>
  <c r="T88" i="1"/>
  <c r="U88" i="1"/>
  <c r="R88" i="1"/>
  <c r="S88" i="1"/>
  <c r="P88" i="1"/>
  <c r="Q88" i="1"/>
  <c r="N88" i="1"/>
  <c r="O88" i="1"/>
  <c r="L88" i="1"/>
  <c r="M88" i="1"/>
  <c r="J88" i="1"/>
  <c r="K88" i="1"/>
  <c r="H88" i="1"/>
  <c r="I88" i="1"/>
  <c r="F88" i="1"/>
  <c r="G88" i="1"/>
  <c r="D88" i="1"/>
  <c r="E88" i="1"/>
  <c r="B88" i="1"/>
  <c r="C88" i="1"/>
  <c r="BF76" i="1"/>
  <c r="BG76" i="1"/>
  <c r="BD76" i="1"/>
  <c r="BE76" i="1"/>
  <c r="BB76" i="1"/>
  <c r="BC76" i="1"/>
  <c r="AZ76" i="1"/>
  <c r="BA76" i="1"/>
  <c r="AX76" i="1"/>
  <c r="AY76" i="1"/>
  <c r="AV76" i="1"/>
  <c r="AW76" i="1"/>
  <c r="AT76" i="1"/>
  <c r="AU76" i="1"/>
  <c r="AQ76" i="1"/>
  <c r="AR76" i="1"/>
  <c r="AO76" i="1"/>
  <c r="AP76" i="1"/>
  <c r="AM76" i="1"/>
  <c r="AN76" i="1"/>
  <c r="AK76" i="1"/>
  <c r="AL76" i="1"/>
  <c r="AI76" i="1"/>
  <c r="AJ76" i="1"/>
  <c r="AG76" i="1"/>
  <c r="AH76" i="1"/>
  <c r="AE76" i="1"/>
  <c r="AF76" i="1"/>
  <c r="AB76" i="1"/>
  <c r="AC76" i="1"/>
  <c r="Z76" i="1"/>
  <c r="X76" i="1"/>
  <c r="V76" i="1"/>
  <c r="T76" i="1"/>
  <c r="R76" i="1"/>
  <c r="P76" i="1"/>
  <c r="N76" i="1"/>
  <c r="O76" i="1"/>
  <c r="L76" i="1"/>
  <c r="M76" i="1"/>
  <c r="J76" i="1"/>
  <c r="H76" i="1"/>
  <c r="I76" i="1"/>
  <c r="F76" i="1"/>
  <c r="D76" i="1"/>
  <c r="B76" i="1"/>
  <c r="C76" i="1"/>
  <c r="BF132" i="1"/>
  <c r="BG132" i="1"/>
  <c r="BD132" i="1"/>
  <c r="BE132" i="1"/>
  <c r="BB132" i="1"/>
  <c r="BC132" i="1"/>
  <c r="AZ132" i="1"/>
  <c r="BA132" i="1"/>
  <c r="AX132" i="1"/>
  <c r="AY132" i="1"/>
  <c r="AV132" i="1"/>
  <c r="AW132" i="1"/>
  <c r="AT132" i="1"/>
  <c r="AU132" i="1"/>
  <c r="AQ132" i="1"/>
  <c r="AR132" i="1"/>
  <c r="AO132" i="1"/>
  <c r="AP132" i="1"/>
  <c r="AM132" i="1"/>
  <c r="AK132" i="1"/>
  <c r="AI132" i="1"/>
  <c r="AG132" i="1"/>
  <c r="AH132" i="1"/>
  <c r="AE132" i="1"/>
  <c r="AB132" i="1"/>
  <c r="AC132" i="1"/>
  <c r="Z132" i="1"/>
  <c r="AA132" i="1"/>
  <c r="X132" i="1"/>
  <c r="V132" i="1"/>
  <c r="T132" i="1"/>
  <c r="R132" i="1"/>
  <c r="P132" i="1"/>
  <c r="N132" i="1"/>
  <c r="O132" i="1"/>
  <c r="L132" i="1"/>
  <c r="M132" i="1"/>
  <c r="J132" i="1"/>
  <c r="K132" i="1"/>
  <c r="H132" i="1"/>
  <c r="I132" i="1"/>
  <c r="F132" i="1"/>
  <c r="G132" i="1"/>
  <c r="D132" i="1"/>
  <c r="E132" i="1"/>
  <c r="B132" i="1"/>
  <c r="C132" i="1"/>
  <c r="BF72" i="1"/>
  <c r="BG72" i="1"/>
  <c r="BD72" i="1"/>
  <c r="BE72" i="1"/>
  <c r="BB72" i="1"/>
  <c r="BC72" i="1"/>
  <c r="AZ72" i="1"/>
  <c r="BA72" i="1"/>
  <c r="AX72" i="1"/>
  <c r="AY72" i="1"/>
  <c r="AV72" i="1"/>
  <c r="AW72" i="1"/>
  <c r="AT72" i="1"/>
  <c r="AU72" i="1"/>
  <c r="AQ72" i="1"/>
  <c r="AR72" i="1"/>
  <c r="AO72" i="1"/>
  <c r="AP72" i="1"/>
  <c r="AM72" i="1"/>
  <c r="AN72" i="1"/>
  <c r="AK72" i="1"/>
  <c r="AL72" i="1"/>
  <c r="AI72" i="1"/>
  <c r="AJ72" i="1"/>
  <c r="AG72" i="1"/>
  <c r="AH72" i="1"/>
  <c r="AE72" i="1"/>
  <c r="AF72" i="1"/>
  <c r="AB72" i="1"/>
  <c r="AC72" i="1"/>
  <c r="Z72" i="1"/>
  <c r="AA72" i="1"/>
  <c r="X72" i="1"/>
  <c r="Y72" i="1"/>
  <c r="V72" i="1"/>
  <c r="W72" i="1"/>
  <c r="T72" i="1"/>
  <c r="U72" i="1"/>
  <c r="R72" i="1"/>
  <c r="S72" i="1"/>
  <c r="P72" i="1"/>
  <c r="Q72" i="1"/>
  <c r="N72" i="1"/>
  <c r="O72" i="1"/>
  <c r="L72" i="1"/>
  <c r="M72" i="1"/>
  <c r="J72" i="1"/>
  <c r="H72" i="1"/>
  <c r="F72" i="1"/>
  <c r="D72" i="1"/>
  <c r="B72" i="1"/>
  <c r="C72" i="1"/>
  <c r="BF68" i="1"/>
  <c r="BG68" i="1"/>
  <c r="BD68" i="1"/>
  <c r="BE68" i="1"/>
  <c r="BB68" i="1"/>
  <c r="BC68" i="1"/>
  <c r="AZ68" i="1"/>
  <c r="BA68" i="1"/>
  <c r="AX68" i="1"/>
  <c r="AY68" i="1"/>
  <c r="AV68" i="1"/>
  <c r="AW68" i="1"/>
  <c r="AT68" i="1"/>
  <c r="AU68" i="1"/>
  <c r="AQ68" i="1"/>
  <c r="AR68" i="1"/>
  <c r="AO68" i="1"/>
  <c r="AP68" i="1"/>
  <c r="AM68" i="1"/>
  <c r="AN68" i="1"/>
  <c r="AK68" i="1"/>
  <c r="AL68" i="1"/>
  <c r="AI68" i="1"/>
  <c r="AJ68" i="1"/>
  <c r="AG68" i="1"/>
  <c r="AH68" i="1"/>
  <c r="AE68" i="1"/>
  <c r="AF68" i="1"/>
  <c r="AB68" i="1"/>
  <c r="AC68" i="1"/>
  <c r="Z68" i="1"/>
  <c r="AA68" i="1"/>
  <c r="X68" i="1"/>
  <c r="Y68" i="1"/>
  <c r="V68" i="1"/>
  <c r="W68" i="1"/>
  <c r="T68" i="1"/>
  <c r="U68" i="1"/>
  <c r="R68" i="1"/>
  <c r="S68" i="1"/>
  <c r="P68" i="1"/>
  <c r="Q68" i="1"/>
  <c r="N68" i="1"/>
  <c r="O68" i="1"/>
  <c r="L68" i="1"/>
  <c r="M68" i="1"/>
  <c r="J68" i="1"/>
  <c r="K68" i="1"/>
  <c r="H68" i="1"/>
  <c r="I68" i="1"/>
  <c r="F68" i="1"/>
  <c r="G68" i="1"/>
  <c r="D68" i="1"/>
  <c r="E68" i="1"/>
  <c r="B68" i="1"/>
  <c r="C68" i="1"/>
  <c r="BF64" i="1"/>
  <c r="BG64" i="1"/>
  <c r="BD64" i="1"/>
  <c r="BE64" i="1"/>
  <c r="BB64" i="1"/>
  <c r="BC64" i="1"/>
  <c r="AZ64" i="1"/>
  <c r="BA64" i="1"/>
  <c r="AX64" i="1"/>
  <c r="AY64" i="1"/>
  <c r="AV64" i="1"/>
  <c r="AW64" i="1"/>
  <c r="AT64" i="1"/>
  <c r="AU64" i="1"/>
  <c r="AQ64" i="1"/>
  <c r="AO64" i="1"/>
  <c r="AM64" i="1"/>
  <c r="AN64" i="1"/>
  <c r="AK64" i="1"/>
  <c r="AL64" i="1"/>
  <c r="AI64" i="1"/>
  <c r="AG64" i="1"/>
  <c r="AE64" i="1"/>
  <c r="AF64" i="1"/>
  <c r="AB64" i="1"/>
  <c r="Z64" i="1"/>
  <c r="X64" i="1"/>
  <c r="V64" i="1"/>
  <c r="W64" i="1"/>
  <c r="T64" i="1"/>
  <c r="R64" i="1"/>
  <c r="P64" i="1"/>
  <c r="N64" i="1"/>
  <c r="O64" i="1"/>
  <c r="L64" i="1"/>
  <c r="M64" i="1"/>
  <c r="J64" i="1"/>
  <c r="H64" i="1"/>
  <c r="F64" i="1"/>
  <c r="D64" i="1"/>
  <c r="E64" i="1"/>
  <c r="B64" i="1"/>
  <c r="BF60" i="1"/>
  <c r="BG60" i="1"/>
  <c r="BD60" i="1"/>
  <c r="BE60" i="1"/>
  <c r="BB60" i="1"/>
  <c r="BC60" i="1"/>
  <c r="AZ60" i="1"/>
  <c r="BA60" i="1"/>
  <c r="AX60" i="1"/>
  <c r="AY60" i="1"/>
  <c r="AV60" i="1"/>
  <c r="AW60" i="1"/>
  <c r="AT60" i="1"/>
  <c r="AU60" i="1"/>
  <c r="AQ60" i="1"/>
  <c r="AR60" i="1"/>
  <c r="AO60" i="1"/>
  <c r="AP60" i="1"/>
  <c r="AM60" i="1"/>
  <c r="AN60" i="1"/>
  <c r="AK60" i="1"/>
  <c r="AL60" i="1"/>
  <c r="AI60" i="1"/>
  <c r="AJ60" i="1"/>
  <c r="AG60" i="1"/>
  <c r="AH60" i="1"/>
  <c r="AE60" i="1"/>
  <c r="AF60" i="1"/>
  <c r="AB60" i="1"/>
  <c r="AC60" i="1"/>
  <c r="Z60" i="1"/>
  <c r="AA60" i="1"/>
  <c r="X60" i="1"/>
  <c r="Y60" i="1"/>
  <c r="V60" i="1"/>
  <c r="W60" i="1"/>
  <c r="T60" i="1"/>
  <c r="U60" i="1"/>
  <c r="R60" i="1"/>
  <c r="S60" i="1"/>
  <c r="P60" i="1"/>
  <c r="Q60" i="1"/>
  <c r="N60" i="1"/>
  <c r="O60" i="1"/>
  <c r="L60" i="1"/>
  <c r="M60" i="1"/>
  <c r="J60" i="1"/>
  <c r="K60" i="1"/>
  <c r="H60" i="1"/>
  <c r="I60" i="1"/>
  <c r="F60" i="1"/>
  <c r="G60" i="1"/>
  <c r="D60" i="1"/>
  <c r="E60" i="1"/>
  <c r="B60" i="1"/>
  <c r="C60" i="1"/>
  <c r="BF56" i="1"/>
  <c r="BG56" i="1"/>
  <c r="BD56" i="1"/>
  <c r="BE56" i="1"/>
  <c r="BB56" i="1"/>
  <c r="BC56" i="1"/>
  <c r="AZ56" i="1"/>
  <c r="BA56" i="1"/>
  <c r="AX56" i="1"/>
  <c r="AY56" i="1"/>
  <c r="AV56" i="1"/>
  <c r="AW56" i="1"/>
  <c r="AT56" i="1"/>
  <c r="AU56" i="1"/>
  <c r="AQ56" i="1"/>
  <c r="AR56" i="1"/>
  <c r="AO56" i="1"/>
  <c r="AP56" i="1"/>
  <c r="AM56" i="1"/>
  <c r="AN56" i="1"/>
  <c r="AK56" i="1"/>
  <c r="AL56" i="1"/>
  <c r="AI56" i="1"/>
  <c r="AJ56" i="1"/>
  <c r="AG56" i="1"/>
  <c r="AH56" i="1"/>
  <c r="AE56" i="1"/>
  <c r="AF56" i="1"/>
  <c r="AB56" i="1"/>
  <c r="AC56" i="1"/>
  <c r="Z56" i="1"/>
  <c r="AA56" i="1"/>
  <c r="X56" i="1"/>
  <c r="V56" i="1"/>
  <c r="T56" i="1"/>
  <c r="U56" i="1"/>
  <c r="R56" i="1"/>
  <c r="P56" i="1"/>
  <c r="N56" i="1"/>
  <c r="O56" i="1"/>
  <c r="L56" i="1"/>
  <c r="M56" i="1"/>
  <c r="J56" i="1"/>
  <c r="K56" i="1"/>
  <c r="H56" i="1"/>
  <c r="I56" i="1"/>
  <c r="F56" i="1"/>
  <c r="G56" i="1"/>
  <c r="D56" i="1"/>
  <c r="E56" i="1"/>
  <c r="B56" i="1"/>
  <c r="C56" i="1"/>
  <c r="BF52" i="1"/>
  <c r="BG52" i="1"/>
  <c r="BD52" i="1"/>
  <c r="BE52" i="1"/>
  <c r="BB52" i="1"/>
  <c r="BC52" i="1"/>
  <c r="AZ52" i="1"/>
  <c r="BA52" i="1"/>
  <c r="AX52" i="1"/>
  <c r="AY52" i="1"/>
  <c r="AV52" i="1"/>
  <c r="AW52" i="1"/>
  <c r="AT52" i="1"/>
  <c r="AU52" i="1"/>
  <c r="AQ52" i="1"/>
  <c r="AR52" i="1"/>
  <c r="AO52" i="1"/>
  <c r="AP52" i="1"/>
  <c r="AM52" i="1"/>
  <c r="AN52" i="1"/>
  <c r="AK52" i="1"/>
  <c r="AL52" i="1"/>
  <c r="AI52" i="1"/>
  <c r="AJ52" i="1"/>
  <c r="AG52" i="1"/>
  <c r="AH52" i="1"/>
  <c r="AE52" i="1"/>
  <c r="AF52" i="1"/>
  <c r="AB52" i="1"/>
  <c r="AC52" i="1"/>
  <c r="Z52" i="1"/>
  <c r="AA52" i="1"/>
  <c r="X52" i="1"/>
  <c r="Y52" i="1"/>
  <c r="V52" i="1"/>
  <c r="W52" i="1"/>
  <c r="T52" i="1"/>
  <c r="U52" i="1"/>
  <c r="R52" i="1"/>
  <c r="S52" i="1"/>
  <c r="P52" i="1"/>
  <c r="Q52" i="1"/>
  <c r="N52" i="1"/>
  <c r="O52" i="1"/>
  <c r="L52" i="1"/>
  <c r="M52" i="1"/>
  <c r="J52" i="1"/>
  <c r="H52" i="1"/>
  <c r="F52" i="1"/>
  <c r="D52" i="1"/>
  <c r="B52" i="1"/>
  <c r="C52" i="1"/>
  <c r="BF48" i="1"/>
  <c r="BG48" i="1"/>
  <c r="BD48" i="1"/>
  <c r="BE48" i="1"/>
  <c r="BB48" i="1"/>
  <c r="BC48" i="1"/>
  <c r="AZ48" i="1"/>
  <c r="BA48" i="1"/>
  <c r="AX48" i="1"/>
  <c r="AY48" i="1"/>
  <c r="AV48" i="1"/>
  <c r="AW48" i="1"/>
  <c r="AT48" i="1"/>
  <c r="AU48" i="1"/>
  <c r="AQ48" i="1"/>
  <c r="AR48" i="1"/>
  <c r="AO48" i="1"/>
  <c r="AP48" i="1"/>
  <c r="AM48" i="1"/>
  <c r="AK48" i="1"/>
  <c r="AI48" i="1"/>
  <c r="AG48" i="1"/>
  <c r="AH48" i="1"/>
  <c r="AE48" i="1"/>
  <c r="AF48" i="1"/>
  <c r="AB48" i="1"/>
  <c r="AC48" i="1"/>
  <c r="Z48" i="1"/>
  <c r="AA48" i="1"/>
  <c r="X48" i="1"/>
  <c r="Y48" i="1"/>
  <c r="V48" i="1"/>
  <c r="W48" i="1"/>
  <c r="T48" i="1"/>
  <c r="U48" i="1"/>
  <c r="R48" i="1"/>
  <c r="S48" i="1"/>
  <c r="P48" i="1"/>
  <c r="Q48" i="1"/>
  <c r="N48" i="1"/>
  <c r="O48" i="1"/>
  <c r="L48" i="1"/>
  <c r="M48" i="1"/>
  <c r="J48" i="1"/>
  <c r="K48" i="1"/>
  <c r="H48" i="1"/>
  <c r="I48" i="1"/>
  <c r="F48" i="1"/>
  <c r="D48" i="1"/>
  <c r="B48" i="1"/>
  <c r="BF44" i="1"/>
  <c r="BG44" i="1"/>
  <c r="BD44" i="1"/>
  <c r="BE44" i="1"/>
  <c r="BB44" i="1"/>
  <c r="BC44" i="1"/>
  <c r="AZ44" i="1"/>
  <c r="BA44" i="1"/>
  <c r="AX44" i="1"/>
  <c r="AY44" i="1"/>
  <c r="AV44" i="1"/>
  <c r="AW44" i="1"/>
  <c r="AT44" i="1"/>
  <c r="AU44" i="1"/>
  <c r="AQ44" i="1"/>
  <c r="AR44" i="1"/>
  <c r="AO44" i="1"/>
  <c r="AM44" i="1"/>
  <c r="AK44" i="1"/>
  <c r="AI44" i="1"/>
  <c r="AG44" i="1"/>
  <c r="AH44" i="1"/>
  <c r="AE44" i="1"/>
  <c r="AB44" i="1"/>
  <c r="Z44" i="1"/>
  <c r="X44" i="1"/>
  <c r="V44" i="1"/>
  <c r="T44" i="1"/>
  <c r="R44" i="1"/>
  <c r="P44" i="1"/>
  <c r="N44" i="1"/>
  <c r="O44" i="1"/>
  <c r="L44" i="1"/>
  <c r="M44" i="1"/>
  <c r="J44" i="1"/>
  <c r="H44" i="1"/>
  <c r="F44" i="1"/>
  <c r="D44" i="1"/>
  <c r="B44" i="1"/>
  <c r="C44" i="1"/>
  <c r="BF40" i="1"/>
  <c r="BG40" i="1"/>
  <c r="BD40" i="1"/>
  <c r="BE40" i="1"/>
  <c r="BB40" i="1"/>
  <c r="BC40" i="1"/>
  <c r="AZ40" i="1"/>
  <c r="BA40" i="1"/>
  <c r="AX40" i="1"/>
  <c r="AY40" i="1"/>
  <c r="AV40" i="1"/>
  <c r="AW40" i="1"/>
  <c r="AT40" i="1"/>
  <c r="AU40" i="1"/>
  <c r="AQ40" i="1"/>
  <c r="AR40" i="1"/>
  <c r="AO40" i="1"/>
  <c r="AP40" i="1"/>
  <c r="AM40" i="1"/>
  <c r="AN40" i="1"/>
  <c r="AK40" i="1"/>
  <c r="AL40" i="1"/>
  <c r="AI40" i="1"/>
  <c r="AJ40" i="1"/>
  <c r="AG40" i="1"/>
  <c r="AE40" i="1"/>
  <c r="AB40" i="1"/>
  <c r="AC40" i="1"/>
  <c r="Z40" i="1"/>
  <c r="AA40" i="1"/>
  <c r="X40" i="1"/>
  <c r="Y40" i="1"/>
  <c r="V40" i="1"/>
  <c r="W40" i="1"/>
  <c r="T40" i="1"/>
  <c r="U40" i="1"/>
  <c r="R40" i="1"/>
  <c r="S40" i="1"/>
  <c r="P40" i="1"/>
  <c r="Q40" i="1"/>
  <c r="N40" i="1"/>
  <c r="L40" i="1"/>
  <c r="J40" i="1"/>
  <c r="K40" i="1"/>
  <c r="H40" i="1"/>
  <c r="I40" i="1"/>
  <c r="F40" i="1"/>
  <c r="D40" i="1"/>
  <c r="B40" i="1"/>
  <c r="BF36" i="1"/>
  <c r="BG36" i="1"/>
  <c r="BD36" i="1"/>
  <c r="BE36" i="1"/>
  <c r="BB36" i="1"/>
  <c r="BC36" i="1"/>
  <c r="AZ36" i="1"/>
  <c r="BA36" i="1"/>
  <c r="AX36" i="1"/>
  <c r="AY36" i="1"/>
  <c r="AV36" i="1"/>
  <c r="AW36" i="1"/>
  <c r="AT36" i="1"/>
  <c r="AU36" i="1"/>
  <c r="AQ36" i="1"/>
  <c r="AR36" i="1"/>
  <c r="AO36" i="1"/>
  <c r="AP36" i="1"/>
  <c r="AM36" i="1"/>
  <c r="AN36" i="1"/>
  <c r="AK36" i="1"/>
  <c r="AL36" i="1"/>
  <c r="AI36" i="1"/>
  <c r="AJ36" i="1"/>
  <c r="AG36" i="1"/>
  <c r="AH36" i="1"/>
  <c r="AE36" i="1"/>
  <c r="AB36" i="1"/>
  <c r="AC36" i="1"/>
  <c r="Z36" i="1"/>
  <c r="AA36" i="1"/>
  <c r="X36" i="1"/>
  <c r="V36" i="1"/>
  <c r="T36" i="1"/>
  <c r="R36" i="1"/>
  <c r="P36" i="1"/>
  <c r="N36" i="1"/>
  <c r="O36" i="1"/>
  <c r="L36" i="1"/>
  <c r="M36" i="1"/>
  <c r="J36" i="1"/>
  <c r="H36" i="1"/>
  <c r="F36" i="1"/>
  <c r="D36" i="1"/>
  <c r="E36" i="1"/>
  <c r="B36" i="1"/>
  <c r="C36" i="1"/>
  <c r="BF32" i="1"/>
  <c r="BG32" i="1"/>
  <c r="BD32" i="1"/>
  <c r="BE32" i="1"/>
  <c r="BB32" i="1"/>
  <c r="BC32" i="1"/>
  <c r="AZ32" i="1"/>
  <c r="BA32" i="1"/>
  <c r="AX32" i="1"/>
  <c r="AY32" i="1"/>
  <c r="AV32" i="1"/>
  <c r="AW32" i="1"/>
  <c r="AT32" i="1"/>
  <c r="AU32" i="1"/>
  <c r="AQ32" i="1"/>
  <c r="AR32" i="1"/>
  <c r="AO32" i="1"/>
  <c r="AP32" i="1"/>
  <c r="AM32" i="1"/>
  <c r="AN32" i="1"/>
  <c r="AK32" i="1"/>
  <c r="AL32" i="1"/>
  <c r="AI32" i="1"/>
  <c r="AJ32" i="1"/>
  <c r="AG32" i="1"/>
  <c r="AH32" i="1"/>
  <c r="AE32" i="1"/>
  <c r="AF32" i="1"/>
  <c r="AB32" i="1"/>
  <c r="AC32" i="1"/>
  <c r="Z32" i="1"/>
  <c r="AA32" i="1"/>
  <c r="X32" i="1"/>
  <c r="Y32" i="1"/>
  <c r="V32" i="1"/>
  <c r="W32" i="1"/>
  <c r="T32" i="1"/>
  <c r="R32" i="1"/>
  <c r="P32" i="1"/>
  <c r="N32" i="1"/>
  <c r="O32" i="1"/>
  <c r="L32" i="1"/>
  <c r="M32" i="1"/>
  <c r="J32" i="1"/>
  <c r="H32" i="1"/>
  <c r="F32" i="1"/>
  <c r="D32" i="1"/>
  <c r="E32" i="1"/>
  <c r="B32" i="1"/>
  <c r="C32" i="1"/>
  <c r="BF28" i="1"/>
  <c r="BG28" i="1"/>
  <c r="BD28" i="1"/>
  <c r="BE28" i="1"/>
  <c r="BB28" i="1"/>
  <c r="BC28" i="1"/>
  <c r="AZ28" i="1"/>
  <c r="BA28" i="1"/>
  <c r="AX28" i="1"/>
  <c r="AY28" i="1"/>
  <c r="AV28" i="1"/>
  <c r="AW28" i="1"/>
  <c r="AT28" i="1"/>
  <c r="AU28" i="1"/>
  <c r="AQ28" i="1"/>
  <c r="AR28" i="1"/>
  <c r="AO28" i="1"/>
  <c r="AP28" i="1"/>
  <c r="AM28" i="1"/>
  <c r="AK28" i="1"/>
  <c r="AI28" i="1"/>
  <c r="AG28" i="1"/>
  <c r="AE28" i="1"/>
  <c r="AB28" i="1"/>
  <c r="AC28" i="1"/>
  <c r="Z28" i="1"/>
  <c r="AA28" i="1"/>
  <c r="X28" i="1"/>
  <c r="V28" i="1"/>
  <c r="T28" i="1"/>
  <c r="R28" i="1"/>
  <c r="P28" i="1"/>
  <c r="N28" i="1"/>
  <c r="O28" i="1"/>
  <c r="L28" i="1"/>
  <c r="M28" i="1"/>
  <c r="J28" i="1"/>
  <c r="H28" i="1"/>
  <c r="F28" i="1"/>
  <c r="D28" i="1"/>
  <c r="B28" i="1"/>
  <c r="C28" i="1"/>
  <c r="BF24" i="1"/>
  <c r="BG24" i="1"/>
  <c r="BD24" i="1"/>
  <c r="BE24" i="1"/>
  <c r="BB24" i="1"/>
  <c r="BC24" i="1"/>
  <c r="AZ24" i="1"/>
  <c r="BA24" i="1"/>
  <c r="AX24" i="1"/>
  <c r="AY24" i="1"/>
  <c r="AV24" i="1"/>
  <c r="AW24" i="1"/>
  <c r="AT24" i="1"/>
  <c r="AU24" i="1"/>
  <c r="AQ24" i="1"/>
  <c r="AR24" i="1"/>
  <c r="AO24" i="1"/>
  <c r="AP24" i="1"/>
  <c r="AM24" i="1"/>
  <c r="AK24" i="1"/>
  <c r="AI24" i="1"/>
  <c r="AG24" i="1"/>
  <c r="AE24" i="1"/>
  <c r="AB24" i="1"/>
  <c r="AC24" i="1"/>
  <c r="Z24" i="1"/>
  <c r="AA24" i="1"/>
  <c r="X24" i="1"/>
  <c r="V24" i="1"/>
  <c r="T24" i="1"/>
  <c r="R24" i="1"/>
  <c r="P24" i="1"/>
  <c r="N24" i="1"/>
  <c r="O24" i="1"/>
  <c r="L24" i="1"/>
  <c r="M24" i="1"/>
  <c r="J24" i="1"/>
  <c r="K24" i="1"/>
  <c r="H24" i="1"/>
  <c r="I24" i="1"/>
  <c r="F24" i="1"/>
  <c r="G24" i="1"/>
  <c r="D24" i="1"/>
  <c r="E24" i="1"/>
  <c r="B24" i="1"/>
  <c r="C24" i="1"/>
  <c r="BF20" i="1"/>
  <c r="BG20" i="1"/>
  <c r="BD20" i="1"/>
  <c r="BE20" i="1"/>
  <c r="BB20" i="1"/>
  <c r="BC20" i="1"/>
  <c r="AZ20" i="1"/>
  <c r="BA20" i="1"/>
  <c r="AX20" i="1"/>
  <c r="AY20" i="1"/>
  <c r="AV20" i="1"/>
  <c r="AW20" i="1"/>
  <c r="AT20" i="1"/>
  <c r="AU20" i="1"/>
  <c r="AQ20" i="1"/>
  <c r="AR20" i="1"/>
  <c r="AO20" i="1"/>
  <c r="AP20" i="1"/>
  <c r="AM20" i="1"/>
  <c r="AK20" i="1"/>
  <c r="AI20" i="1"/>
  <c r="AG20" i="1"/>
  <c r="AH20" i="1"/>
  <c r="AE20" i="1"/>
  <c r="AB20" i="1"/>
  <c r="AC20" i="1"/>
  <c r="Z20" i="1"/>
  <c r="AA20" i="1"/>
  <c r="X20" i="1"/>
  <c r="V20" i="1"/>
  <c r="T20" i="1"/>
  <c r="R20" i="1"/>
  <c r="P20" i="1"/>
  <c r="N20" i="1"/>
  <c r="O20" i="1"/>
  <c r="L20" i="1"/>
  <c r="M20" i="1"/>
  <c r="J20" i="1"/>
  <c r="H20" i="1"/>
  <c r="F20" i="1"/>
  <c r="D20" i="1"/>
  <c r="B20" i="1"/>
  <c r="C20" i="1"/>
  <c r="BF16" i="1"/>
  <c r="BG16" i="1"/>
  <c r="BD16" i="1"/>
  <c r="BE16" i="1"/>
  <c r="BB16" i="1"/>
  <c r="BC16" i="1"/>
  <c r="AZ16" i="1"/>
  <c r="BA16" i="1"/>
  <c r="AX16" i="1"/>
  <c r="AY16" i="1"/>
  <c r="AV16" i="1"/>
  <c r="AW16" i="1"/>
  <c r="AT16" i="1"/>
  <c r="AU16" i="1"/>
  <c r="AQ16" i="1"/>
  <c r="AR16" i="1"/>
  <c r="AO16" i="1"/>
  <c r="AP16" i="1"/>
  <c r="AM16" i="1"/>
  <c r="AN16" i="1"/>
  <c r="AK16" i="1"/>
  <c r="AL16" i="1"/>
  <c r="AI16" i="1"/>
  <c r="AJ16" i="1"/>
  <c r="AG16" i="1"/>
  <c r="AH16" i="1"/>
  <c r="AE16" i="1"/>
  <c r="AF16" i="1"/>
  <c r="AB16" i="1"/>
  <c r="AC16" i="1"/>
  <c r="Z16" i="1"/>
  <c r="AA16" i="1"/>
  <c r="X16" i="1"/>
  <c r="V16" i="1"/>
  <c r="T16" i="1"/>
  <c r="R16" i="1"/>
  <c r="P16" i="1"/>
  <c r="N16" i="1"/>
  <c r="O16" i="1"/>
  <c r="L16" i="1"/>
  <c r="M16" i="1"/>
  <c r="J16" i="1"/>
  <c r="H16" i="1"/>
  <c r="I16" i="1"/>
  <c r="F16" i="1"/>
  <c r="D16" i="1"/>
  <c r="E16" i="1"/>
  <c r="B16" i="1"/>
  <c r="C16" i="1"/>
  <c r="BF12" i="1"/>
  <c r="BG12" i="1"/>
  <c r="BD12" i="1"/>
  <c r="BE12" i="1"/>
  <c r="BB12" i="1"/>
  <c r="BC12" i="1"/>
  <c r="AZ12" i="1"/>
  <c r="BA12" i="1"/>
  <c r="AX12" i="1"/>
  <c r="AY12" i="1"/>
  <c r="AV12" i="1"/>
  <c r="AW12" i="1"/>
  <c r="AT12" i="1"/>
  <c r="AU12" i="1"/>
  <c r="AQ12" i="1"/>
  <c r="AR12" i="1"/>
  <c r="AO12" i="1"/>
  <c r="AP12" i="1"/>
  <c r="AM12" i="1"/>
  <c r="AN12" i="1"/>
  <c r="AK12" i="1"/>
  <c r="AL12" i="1"/>
  <c r="AI12" i="1"/>
  <c r="AJ12" i="1"/>
  <c r="AG12" i="1"/>
  <c r="AH12" i="1"/>
  <c r="AE12" i="1"/>
  <c r="AF12" i="1"/>
  <c r="AB12" i="1"/>
  <c r="AC12" i="1"/>
  <c r="Z12" i="1"/>
  <c r="AA12" i="1"/>
  <c r="X12" i="1"/>
  <c r="Y12" i="1"/>
  <c r="V12" i="1"/>
  <c r="W12" i="1"/>
  <c r="T12" i="1"/>
  <c r="U12" i="1"/>
  <c r="R12" i="1"/>
  <c r="P12" i="1"/>
  <c r="N12" i="1"/>
  <c r="O12" i="1"/>
  <c r="L12" i="1"/>
  <c r="M12" i="1"/>
  <c r="J12" i="1"/>
  <c r="H12" i="1"/>
  <c r="F12" i="1"/>
  <c r="D12" i="1"/>
  <c r="B12" i="1"/>
  <c r="C12" i="1"/>
  <c r="BF8" i="1"/>
  <c r="BG8" i="1"/>
  <c r="BD8" i="1"/>
  <c r="BE8" i="1"/>
  <c r="BB8" i="1"/>
  <c r="BC8" i="1"/>
  <c r="AZ8" i="1"/>
  <c r="BA8" i="1"/>
  <c r="AX8" i="1"/>
  <c r="AY8" i="1"/>
  <c r="AV8" i="1"/>
  <c r="AW8" i="1"/>
  <c r="AT8" i="1"/>
  <c r="AU8" i="1"/>
  <c r="AQ8" i="1"/>
  <c r="AR8" i="1"/>
  <c r="AO8" i="1"/>
  <c r="AP8" i="1"/>
  <c r="AM8" i="1"/>
  <c r="AK8" i="1"/>
  <c r="AI8" i="1"/>
  <c r="AG8" i="1"/>
  <c r="AH8" i="1"/>
  <c r="AE8" i="1"/>
  <c r="AF8" i="1"/>
  <c r="AB8" i="1"/>
  <c r="AC8" i="1"/>
  <c r="Z8" i="1"/>
  <c r="X8" i="1"/>
  <c r="V8" i="1"/>
  <c r="T8" i="1"/>
  <c r="R8" i="1"/>
  <c r="P8" i="1"/>
  <c r="N8" i="1"/>
  <c r="L8" i="1"/>
  <c r="M8" i="1"/>
  <c r="J8" i="1"/>
  <c r="K8" i="1"/>
  <c r="H8" i="1"/>
  <c r="I8" i="1"/>
  <c r="F8" i="1"/>
  <c r="G8" i="1"/>
  <c r="D8" i="1"/>
  <c r="E8" i="1"/>
  <c r="BI2" i="1"/>
  <c r="B8" i="1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P27" i="2"/>
  <c r="A28" i="2"/>
  <c r="P28" i="2"/>
  <c r="A29" i="2"/>
  <c r="P29" i="2"/>
  <c r="A30" i="2"/>
  <c r="P30" i="2"/>
  <c r="A31" i="2"/>
  <c r="P31" i="2"/>
  <c r="A32" i="2"/>
  <c r="P32" i="2"/>
  <c r="A33" i="2"/>
  <c r="P33" i="2"/>
  <c r="A34" i="2"/>
  <c r="P34" i="2"/>
  <c r="A35" i="2"/>
  <c r="P35" i="2"/>
  <c r="A36" i="2"/>
  <c r="P36" i="2"/>
  <c r="A37" i="2"/>
  <c r="P37" i="2"/>
  <c r="A38" i="2"/>
  <c r="P38" i="2"/>
  <c r="A39" i="2"/>
  <c r="P39" i="2"/>
  <c r="A40" i="2"/>
  <c r="P40" i="2"/>
  <c r="A41" i="2"/>
  <c r="P41" i="2"/>
  <c r="A42" i="2"/>
  <c r="P42" i="2"/>
  <c r="A43" i="2"/>
  <c r="P43" i="2"/>
  <c r="A44" i="2"/>
  <c r="P44" i="2"/>
  <c r="A45" i="2"/>
  <c r="P45" i="2"/>
  <c r="A46" i="2"/>
  <c r="P46" i="2"/>
  <c r="A47" i="2"/>
  <c r="P47" i="2"/>
  <c r="A4" i="2"/>
  <c r="O46" i="2"/>
  <c r="O47" i="2"/>
  <c r="O45" i="2"/>
  <c r="O44" i="2"/>
  <c r="O38" i="2"/>
  <c r="O34" i="2"/>
  <c r="O37" i="2"/>
  <c r="O29" i="2"/>
  <c r="O43" i="2"/>
  <c r="O39" i="2"/>
  <c r="O35" i="2"/>
  <c r="O31" i="2"/>
  <c r="O27" i="2"/>
  <c r="O42" i="2"/>
  <c r="O30" i="2"/>
  <c r="O41" i="2"/>
  <c r="O33" i="2"/>
  <c r="O40" i="2"/>
  <c r="O36" i="2"/>
  <c r="O32" i="2"/>
  <c r="O28" i="2"/>
  <c r="K46" i="2"/>
  <c r="L46" i="2"/>
  <c r="K45" i="2"/>
  <c r="L45" i="2"/>
  <c r="K44" i="2"/>
  <c r="L44" i="2"/>
  <c r="K47" i="2"/>
  <c r="L47" i="2"/>
  <c r="N47" i="2"/>
  <c r="B47" i="2"/>
  <c r="F47" i="2"/>
  <c r="G47" i="2"/>
  <c r="H47" i="2"/>
  <c r="E47" i="2"/>
  <c r="I47" i="2"/>
  <c r="C47" i="2"/>
  <c r="D47" i="2"/>
  <c r="N45" i="2"/>
  <c r="B45" i="2"/>
  <c r="F45" i="2"/>
  <c r="E45" i="2"/>
  <c r="I45" i="2"/>
  <c r="D45" i="2"/>
  <c r="G45" i="2"/>
  <c r="H45" i="2"/>
  <c r="C45" i="2"/>
  <c r="N46" i="2"/>
  <c r="B46" i="2"/>
  <c r="F46" i="2"/>
  <c r="D46" i="2"/>
  <c r="I46" i="2"/>
  <c r="G46" i="2"/>
  <c r="C46" i="2"/>
  <c r="E46" i="2"/>
  <c r="H46" i="2"/>
  <c r="N44" i="2"/>
  <c r="B44" i="2"/>
  <c r="F44" i="2"/>
  <c r="E44" i="2"/>
  <c r="I44" i="2"/>
  <c r="D44" i="2"/>
  <c r="C44" i="2"/>
  <c r="G44" i="2"/>
  <c r="H44" i="2"/>
  <c r="A61" i="2"/>
  <c r="A60" i="2"/>
  <c r="A59" i="2"/>
  <c r="A58" i="2"/>
  <c r="A57" i="2"/>
  <c r="A53" i="2"/>
  <c r="A51" i="2"/>
  <c r="A52" i="2"/>
  <c r="A50" i="2"/>
  <c r="A54" i="2"/>
  <c r="A55" i="2"/>
  <c r="A56" i="2"/>
  <c r="B2" i="1"/>
  <c r="BH1" i="1"/>
  <c r="BI4" i="1"/>
  <c r="B152" i="1"/>
  <c r="C152" i="1"/>
  <c r="C180" i="1"/>
  <c r="B180" i="1"/>
  <c r="B176" i="1"/>
  <c r="C176" i="1"/>
  <c r="C172" i="1"/>
  <c r="B172" i="1"/>
  <c r="C168" i="1"/>
  <c r="B168" i="1"/>
  <c r="C139" i="1"/>
  <c r="B139" i="1"/>
  <c r="C164" i="1"/>
  <c r="B164" i="1"/>
  <c r="C160" i="1"/>
  <c r="B160" i="1"/>
  <c r="C144" i="1"/>
  <c r="B144" i="1"/>
  <c r="C127" i="1"/>
  <c r="B127" i="1"/>
  <c r="C115" i="1"/>
  <c r="B115" i="1"/>
  <c r="B148" i="1"/>
  <c r="C148" i="1"/>
  <c r="B119" i="1"/>
  <c r="C119" i="1"/>
  <c r="B135" i="1"/>
  <c r="C135" i="1"/>
  <c r="C107" i="1"/>
  <c r="B107" i="1"/>
  <c r="B123" i="1"/>
  <c r="C123" i="1"/>
  <c r="C156" i="1"/>
  <c r="B156" i="1"/>
  <c r="C103" i="1"/>
  <c r="B103" i="1"/>
  <c r="B111" i="1"/>
  <c r="C111" i="1"/>
  <c r="C99" i="1"/>
  <c r="B99" i="1"/>
  <c r="C95" i="1"/>
  <c r="B95" i="1"/>
  <c r="C83" i="1"/>
  <c r="B83" i="1"/>
  <c r="C79" i="1"/>
  <c r="B79" i="1"/>
  <c r="C91" i="1"/>
  <c r="B91" i="1"/>
  <c r="C87" i="1"/>
  <c r="B87" i="1"/>
  <c r="B75" i="1"/>
  <c r="C75" i="1"/>
  <c r="C131" i="1"/>
  <c r="B131" i="1"/>
  <c r="B71" i="1"/>
  <c r="C71" i="1"/>
  <c r="C67" i="1"/>
  <c r="B67" i="1"/>
  <c r="C63" i="1"/>
  <c r="B63" i="1"/>
  <c r="B59" i="1"/>
  <c r="C59" i="1"/>
  <c r="C55" i="1"/>
  <c r="B55" i="1"/>
  <c r="C51" i="1"/>
  <c r="B51" i="1"/>
  <c r="B47" i="1"/>
  <c r="C47" i="1"/>
  <c r="B43" i="1"/>
  <c r="C43" i="1"/>
  <c r="C39" i="1"/>
  <c r="B39" i="1"/>
  <c r="C35" i="1"/>
  <c r="B35" i="1"/>
  <c r="C31" i="1"/>
  <c r="B31" i="1"/>
  <c r="B27" i="1"/>
  <c r="C27" i="1"/>
  <c r="C23" i="1"/>
  <c r="B23" i="1"/>
  <c r="C19" i="1"/>
  <c r="B19" i="1"/>
  <c r="B15" i="1"/>
  <c r="C15" i="1"/>
  <c r="B11" i="1"/>
  <c r="C11" i="1"/>
  <c r="C7" i="1"/>
  <c r="B7" i="1"/>
  <c r="C64" i="1"/>
  <c r="C48" i="1"/>
  <c r="C40" i="1"/>
  <c r="O8" i="1"/>
  <c r="C8" i="1"/>
  <c r="B191" i="1"/>
  <c r="B188" i="1"/>
  <c r="B192" i="1"/>
  <c r="B185" i="1"/>
  <c r="B186" i="1"/>
  <c r="B190" i="1"/>
  <c r="B184" i="1"/>
  <c r="B189" i="1"/>
  <c r="E3" i="1"/>
  <c r="D3" i="1"/>
  <c r="C3" i="1"/>
  <c r="E152" i="1"/>
  <c r="D152" i="1"/>
  <c r="D180" i="1"/>
  <c r="E176" i="1"/>
  <c r="D176" i="1"/>
  <c r="E172" i="1"/>
  <c r="E168" i="1"/>
  <c r="D172" i="1"/>
  <c r="E139" i="1"/>
  <c r="D139" i="1"/>
  <c r="D164" i="1"/>
  <c r="D160" i="1"/>
  <c r="E127" i="1"/>
  <c r="E180" i="1"/>
  <c r="E164" i="1"/>
  <c r="E144" i="1"/>
  <c r="D144" i="1"/>
  <c r="D127" i="1"/>
  <c r="D115" i="1"/>
  <c r="D148" i="1"/>
  <c r="E160" i="1"/>
  <c r="E115" i="1"/>
  <c r="E148" i="1"/>
  <c r="E119" i="1"/>
  <c r="D168" i="1"/>
  <c r="E135" i="1"/>
  <c r="D107" i="1"/>
  <c r="D99" i="1"/>
  <c r="D103" i="1"/>
  <c r="D79" i="1"/>
  <c r="D123" i="1"/>
  <c r="E156" i="1"/>
  <c r="D156" i="1"/>
  <c r="E103" i="1"/>
  <c r="D83" i="1"/>
  <c r="D119" i="1"/>
  <c r="E123" i="1"/>
  <c r="E111" i="1"/>
  <c r="E95" i="1"/>
  <c r="D131" i="1"/>
  <c r="D67" i="1"/>
  <c r="E63" i="1"/>
  <c r="D63" i="1"/>
  <c r="E59" i="1"/>
  <c r="D135" i="1"/>
  <c r="E107" i="1"/>
  <c r="D95" i="1"/>
  <c r="E83" i="1"/>
  <c r="D75" i="1"/>
  <c r="E131" i="1"/>
  <c r="D71" i="1"/>
  <c r="D59" i="1"/>
  <c r="D91" i="1"/>
  <c r="E87" i="1"/>
  <c r="D87" i="1"/>
  <c r="D55" i="1"/>
  <c r="D47" i="1"/>
  <c r="D39" i="1"/>
  <c r="D35" i="1"/>
  <c r="E19" i="1"/>
  <c r="D111" i="1"/>
  <c r="E79" i="1"/>
  <c r="D51" i="1"/>
  <c r="E43" i="1"/>
  <c r="E35" i="1"/>
  <c r="D31" i="1"/>
  <c r="E27" i="1"/>
  <c r="D19" i="1"/>
  <c r="E15" i="1"/>
  <c r="D11" i="1"/>
  <c r="E11" i="1"/>
  <c r="E67" i="1"/>
  <c r="E91" i="1"/>
  <c r="E75" i="1"/>
  <c r="E55" i="1"/>
  <c r="D43" i="1"/>
  <c r="E39" i="1"/>
  <c r="D27" i="1"/>
  <c r="E23" i="1"/>
  <c r="D23" i="1"/>
  <c r="E7" i="1"/>
  <c r="E99" i="1"/>
  <c r="E71" i="1"/>
  <c r="E51" i="1"/>
  <c r="E47" i="1"/>
  <c r="D7" i="1"/>
  <c r="D15" i="1"/>
  <c r="E31" i="1"/>
  <c r="D2" i="1"/>
  <c r="B193" i="1"/>
  <c r="B187" i="1"/>
  <c r="G3" i="1"/>
  <c r="F3" i="1"/>
  <c r="E153" i="1"/>
  <c r="E141" i="1"/>
  <c r="G152" i="1"/>
  <c r="F152" i="1"/>
  <c r="E20" i="1"/>
  <c r="E44" i="1"/>
  <c r="E96" i="1"/>
  <c r="E76" i="1"/>
  <c r="E84" i="1"/>
  <c r="E100" i="1"/>
  <c r="E28" i="1"/>
  <c r="E12" i="1"/>
  <c r="D191" i="1"/>
  <c r="E112" i="1"/>
  <c r="E52" i="1"/>
  <c r="E124" i="1"/>
  <c r="E40" i="1"/>
  <c r="E157" i="1"/>
  <c r="E108" i="1"/>
  <c r="E48" i="1"/>
  <c r="E80" i="1"/>
  <c r="F180" i="1"/>
  <c r="G180" i="1"/>
  <c r="F176" i="1"/>
  <c r="F168" i="1"/>
  <c r="G176" i="1"/>
  <c r="G172" i="1"/>
  <c r="F172" i="1"/>
  <c r="G168" i="1"/>
  <c r="G139" i="1"/>
  <c r="F164" i="1"/>
  <c r="G144" i="1"/>
  <c r="F139" i="1"/>
  <c r="F127" i="1"/>
  <c r="G164" i="1"/>
  <c r="F160" i="1"/>
  <c r="G127" i="1"/>
  <c r="G148" i="1"/>
  <c r="F144" i="1"/>
  <c r="F115" i="1"/>
  <c r="F119" i="1"/>
  <c r="G135" i="1"/>
  <c r="G115" i="1"/>
  <c r="F148" i="1"/>
  <c r="F135" i="1"/>
  <c r="G119" i="1"/>
  <c r="G103" i="1"/>
  <c r="G99" i="1"/>
  <c r="F83" i="1"/>
  <c r="G160" i="1"/>
  <c r="G107" i="1"/>
  <c r="F107" i="1"/>
  <c r="F123" i="1"/>
  <c r="G79" i="1"/>
  <c r="G156" i="1"/>
  <c r="F103" i="1"/>
  <c r="G111" i="1"/>
  <c r="F99" i="1"/>
  <c r="G95" i="1"/>
  <c r="F156" i="1"/>
  <c r="F111" i="1"/>
  <c r="G75" i="1"/>
  <c r="G123" i="1"/>
  <c r="F79" i="1"/>
  <c r="F87" i="1"/>
  <c r="F131" i="1"/>
  <c r="G71" i="1"/>
  <c r="F67" i="1"/>
  <c r="G63" i="1"/>
  <c r="G55" i="1"/>
  <c r="F91" i="1"/>
  <c r="G131" i="1"/>
  <c r="F71" i="1"/>
  <c r="F59" i="1"/>
  <c r="G43" i="1"/>
  <c r="F31" i="1"/>
  <c r="G27" i="1"/>
  <c r="G7" i="1"/>
  <c r="G39" i="1"/>
  <c r="G67" i="1"/>
  <c r="F55" i="1"/>
  <c r="G51" i="1"/>
  <c r="F47" i="1"/>
  <c r="F39" i="1"/>
  <c r="F23" i="1"/>
  <c r="G19" i="1"/>
  <c r="F7" i="1"/>
  <c r="F63" i="1"/>
  <c r="G59" i="1"/>
  <c r="F43" i="1"/>
  <c r="G83" i="1"/>
  <c r="G87" i="1"/>
  <c r="F75" i="1"/>
  <c r="G47" i="1"/>
  <c r="F35" i="1"/>
  <c r="G15" i="1"/>
  <c r="G11" i="1"/>
  <c r="F95" i="1"/>
  <c r="G91" i="1"/>
  <c r="F51" i="1"/>
  <c r="G35" i="1"/>
  <c r="G31" i="1"/>
  <c r="G23" i="1"/>
  <c r="F15" i="1"/>
  <c r="F19" i="1"/>
  <c r="F27" i="1"/>
  <c r="F11" i="1"/>
  <c r="E72" i="1"/>
  <c r="F2" i="1"/>
  <c r="D192" i="1"/>
  <c r="D190" i="1"/>
  <c r="D185" i="1"/>
  <c r="D193" i="1"/>
  <c r="H3" i="1"/>
  <c r="I3" i="1"/>
  <c r="G153" i="1"/>
  <c r="G141" i="1"/>
  <c r="H152" i="1"/>
  <c r="I152" i="1"/>
  <c r="G16" i="1"/>
  <c r="G145" i="1"/>
  <c r="G112" i="1"/>
  <c r="G124" i="1"/>
  <c r="G76" i="1"/>
  <c r="G161" i="1"/>
  <c r="G48" i="1"/>
  <c r="G100" i="1"/>
  <c r="G36" i="1"/>
  <c r="G12" i="1"/>
  <c r="G72" i="1"/>
  <c r="G52" i="1"/>
  <c r="G80" i="1"/>
  <c r="G28" i="1"/>
  <c r="G96" i="1"/>
  <c r="G44" i="1"/>
  <c r="G64" i="1"/>
  <c r="G40" i="1"/>
  <c r="G32" i="1"/>
  <c r="G157" i="1"/>
  <c r="G84" i="1"/>
  <c r="G20" i="1"/>
  <c r="H180" i="1"/>
  <c r="I180" i="1"/>
  <c r="H176" i="1"/>
  <c r="I172" i="1"/>
  <c r="H172" i="1"/>
  <c r="I176" i="1"/>
  <c r="H168" i="1"/>
  <c r="H139" i="1"/>
  <c r="I168" i="1"/>
  <c r="I139" i="1"/>
  <c r="H164" i="1"/>
  <c r="H144" i="1"/>
  <c r="I144" i="1"/>
  <c r="H115" i="1"/>
  <c r="H148" i="1"/>
  <c r="I127" i="1"/>
  <c r="I115" i="1"/>
  <c r="H135" i="1"/>
  <c r="I164" i="1"/>
  <c r="I160" i="1"/>
  <c r="H160" i="1"/>
  <c r="H127" i="1"/>
  <c r="I119" i="1"/>
  <c r="I135" i="1"/>
  <c r="I123" i="1"/>
  <c r="H123" i="1"/>
  <c r="I99" i="1"/>
  <c r="H95" i="1"/>
  <c r="H79" i="1"/>
  <c r="H91" i="1"/>
  <c r="I107" i="1"/>
  <c r="I156" i="1"/>
  <c r="H156" i="1"/>
  <c r="I103" i="1"/>
  <c r="H111" i="1"/>
  <c r="H99" i="1"/>
  <c r="I95" i="1"/>
  <c r="I83" i="1"/>
  <c r="I79" i="1"/>
  <c r="I148" i="1"/>
  <c r="H107" i="1"/>
  <c r="H83" i="1"/>
  <c r="H87" i="1"/>
  <c r="H75" i="1"/>
  <c r="I131" i="1"/>
  <c r="I71" i="1"/>
  <c r="H119" i="1"/>
  <c r="I75" i="1"/>
  <c r="H131" i="1"/>
  <c r="H67" i="1"/>
  <c r="I67" i="1"/>
  <c r="I63" i="1"/>
  <c r="H59" i="1"/>
  <c r="I111" i="1"/>
  <c r="H71" i="1"/>
  <c r="H47" i="1"/>
  <c r="I35" i="1"/>
  <c r="I23" i="1"/>
  <c r="I11" i="1"/>
  <c r="H55" i="1"/>
  <c r="I55" i="1"/>
  <c r="H51" i="1"/>
  <c r="H43" i="1"/>
  <c r="H39" i="1"/>
  <c r="I39" i="1"/>
  <c r="I27" i="1"/>
  <c r="H23" i="1"/>
  <c r="I15" i="1"/>
  <c r="H103" i="1"/>
  <c r="I91" i="1"/>
  <c r="H63" i="1"/>
  <c r="I59" i="1"/>
  <c r="I51" i="1"/>
  <c r="I43" i="1"/>
  <c r="H27" i="1"/>
  <c r="I19" i="1"/>
  <c r="H19" i="1"/>
  <c r="H15" i="1"/>
  <c r="H11" i="1"/>
  <c r="I7" i="1"/>
  <c r="I87" i="1"/>
  <c r="I47" i="1"/>
  <c r="H7" i="1"/>
  <c r="H35" i="1"/>
  <c r="I31" i="1"/>
  <c r="H31" i="1"/>
  <c r="D188" i="1"/>
  <c r="D189" i="1"/>
  <c r="F192" i="1"/>
  <c r="D186" i="1"/>
  <c r="D187" i="1"/>
  <c r="D184" i="1"/>
  <c r="H2" i="1"/>
  <c r="F190" i="1"/>
  <c r="F193" i="1"/>
  <c r="F185" i="1"/>
  <c r="J3" i="1"/>
  <c r="K3" i="1"/>
  <c r="J152" i="1"/>
  <c r="K152" i="1"/>
  <c r="I153" i="1"/>
  <c r="I141" i="1"/>
  <c r="I104" i="1"/>
  <c r="I12" i="1"/>
  <c r="I28" i="1"/>
  <c r="I124" i="1"/>
  <c r="I64" i="1"/>
  <c r="I44" i="1"/>
  <c r="I116" i="1"/>
  <c r="I72" i="1"/>
  <c r="I157" i="1"/>
  <c r="I96" i="1"/>
  <c r="I20" i="1"/>
  <c r="I36" i="1"/>
  <c r="I32" i="1"/>
  <c r="I52" i="1"/>
  <c r="I84" i="1"/>
  <c r="I112" i="1"/>
  <c r="I100" i="1"/>
  <c r="J180" i="1"/>
  <c r="K176" i="1"/>
  <c r="J176" i="1"/>
  <c r="J168" i="1"/>
  <c r="J172" i="1"/>
  <c r="K172" i="1"/>
  <c r="K164" i="1"/>
  <c r="K180" i="1"/>
  <c r="K168" i="1"/>
  <c r="K139" i="1"/>
  <c r="J139" i="1"/>
  <c r="K160" i="1"/>
  <c r="J115" i="1"/>
  <c r="K144" i="1"/>
  <c r="K115" i="1"/>
  <c r="J144" i="1"/>
  <c r="K127" i="1"/>
  <c r="J119" i="1"/>
  <c r="K135" i="1"/>
  <c r="J164" i="1"/>
  <c r="J127" i="1"/>
  <c r="J148" i="1"/>
  <c r="K148" i="1"/>
  <c r="J107" i="1"/>
  <c r="K123" i="1"/>
  <c r="K156" i="1"/>
  <c r="K103" i="1"/>
  <c r="J111" i="1"/>
  <c r="J99" i="1"/>
  <c r="J95" i="1"/>
  <c r="K83" i="1"/>
  <c r="J83" i="1"/>
  <c r="K79" i="1"/>
  <c r="K119" i="1"/>
  <c r="J135" i="1"/>
  <c r="J123" i="1"/>
  <c r="J156" i="1"/>
  <c r="K99" i="1"/>
  <c r="K95" i="1"/>
  <c r="J79" i="1"/>
  <c r="J160" i="1"/>
  <c r="K111" i="1"/>
  <c r="K87" i="1"/>
  <c r="J75" i="1"/>
  <c r="J131" i="1"/>
  <c r="K63" i="1"/>
  <c r="K55" i="1"/>
  <c r="K107" i="1"/>
  <c r="J103" i="1"/>
  <c r="J67" i="1"/>
  <c r="K67" i="1"/>
  <c r="K51" i="1"/>
  <c r="J51" i="1"/>
  <c r="J47" i="1"/>
  <c r="K27" i="1"/>
  <c r="K19" i="1"/>
  <c r="J15" i="1"/>
  <c r="K7" i="1"/>
  <c r="J59" i="1"/>
  <c r="J91" i="1"/>
  <c r="K75" i="1"/>
  <c r="J55" i="1"/>
  <c r="K43" i="1"/>
  <c r="J39" i="1"/>
  <c r="J23" i="1"/>
  <c r="K15" i="1"/>
  <c r="J7" i="1"/>
  <c r="K131" i="1"/>
  <c r="J87" i="1"/>
  <c r="K71" i="1"/>
  <c r="J63" i="1"/>
  <c r="K59" i="1"/>
  <c r="K47" i="1"/>
  <c r="J43" i="1"/>
  <c r="K39" i="1"/>
  <c r="J35" i="1"/>
  <c r="K31" i="1"/>
  <c r="J27" i="1"/>
  <c r="K23" i="1"/>
  <c r="J11" i="1"/>
  <c r="K91" i="1"/>
  <c r="J71" i="1"/>
  <c r="J19" i="1"/>
  <c r="J31" i="1"/>
  <c r="K11" i="1"/>
  <c r="K35" i="1"/>
  <c r="F191" i="1"/>
  <c r="F189" i="1"/>
  <c r="F186" i="1"/>
  <c r="F188" i="1"/>
  <c r="F187" i="1"/>
  <c r="F184" i="1"/>
  <c r="J2" i="1"/>
  <c r="H185" i="1"/>
  <c r="H193" i="1"/>
  <c r="H190" i="1"/>
  <c r="H192" i="1"/>
  <c r="L3" i="1"/>
  <c r="M3" i="1"/>
  <c r="M152" i="1"/>
  <c r="L152" i="1"/>
  <c r="K157" i="1"/>
  <c r="K72" i="1"/>
  <c r="K28" i="1"/>
  <c r="K64" i="1"/>
  <c r="K20" i="1"/>
  <c r="K12" i="1"/>
  <c r="K76" i="1"/>
  <c r="K16" i="1"/>
  <c r="K52" i="1"/>
  <c r="K100" i="1"/>
  <c r="K84" i="1"/>
  <c r="K116" i="1"/>
  <c r="K44" i="1"/>
  <c r="K32" i="1"/>
  <c r="K36" i="1"/>
  <c r="K96" i="1"/>
  <c r="L180" i="1"/>
  <c r="M176" i="1"/>
  <c r="M168" i="1"/>
  <c r="M180" i="1"/>
  <c r="L168" i="1"/>
  <c r="L139" i="1"/>
  <c r="M172" i="1"/>
  <c r="L176" i="1"/>
  <c r="M164" i="1"/>
  <c r="M160" i="1"/>
  <c r="L144" i="1"/>
  <c r="L172" i="1"/>
  <c r="L164" i="1"/>
  <c r="L160" i="1"/>
  <c r="L115" i="1"/>
  <c r="L127" i="1"/>
  <c r="M115" i="1"/>
  <c r="M127" i="1"/>
  <c r="M148" i="1"/>
  <c r="L119" i="1"/>
  <c r="M135" i="1"/>
  <c r="M139" i="1"/>
  <c r="L148" i="1"/>
  <c r="M119" i="1"/>
  <c r="L123" i="1"/>
  <c r="L156" i="1"/>
  <c r="L103" i="1"/>
  <c r="L95" i="1"/>
  <c r="M95" i="1"/>
  <c r="L107" i="1"/>
  <c r="L111" i="1"/>
  <c r="M83" i="1"/>
  <c r="M144" i="1"/>
  <c r="L135" i="1"/>
  <c r="M123" i="1"/>
  <c r="M99" i="1"/>
  <c r="L99" i="1"/>
  <c r="L83" i="1"/>
  <c r="M107" i="1"/>
  <c r="M75" i="1"/>
  <c r="M131" i="1"/>
  <c r="L71" i="1"/>
  <c r="L67" i="1"/>
  <c r="M59" i="1"/>
  <c r="M156" i="1"/>
  <c r="M79" i="1"/>
  <c r="M87" i="1"/>
  <c r="L87" i="1"/>
  <c r="M71" i="1"/>
  <c r="M63" i="1"/>
  <c r="L63" i="1"/>
  <c r="L55" i="1"/>
  <c r="M43" i="1"/>
  <c r="L39" i="1"/>
  <c r="L31" i="1"/>
  <c r="L23" i="1"/>
  <c r="M15" i="1"/>
  <c r="M111" i="1"/>
  <c r="L79" i="1"/>
  <c r="L75" i="1"/>
  <c r="M67" i="1"/>
  <c r="L47" i="1"/>
  <c r="M27" i="1"/>
  <c r="M23" i="1"/>
  <c r="L15" i="1"/>
  <c r="M11" i="1"/>
  <c r="L11" i="1"/>
  <c r="L131" i="1"/>
  <c r="M103" i="1"/>
  <c r="M91" i="1"/>
  <c r="L59" i="1"/>
  <c r="M55" i="1"/>
  <c r="L51" i="1"/>
  <c r="M39" i="1"/>
  <c r="L35" i="1"/>
  <c r="M31" i="1"/>
  <c r="L19" i="1"/>
  <c r="M7" i="1"/>
  <c r="L91" i="1"/>
  <c r="M51" i="1"/>
  <c r="M47" i="1"/>
  <c r="L43" i="1"/>
  <c r="L27" i="1"/>
  <c r="M19" i="1"/>
  <c r="L7" i="1"/>
  <c r="M35" i="1"/>
  <c r="H191" i="1"/>
  <c r="H189" i="1"/>
  <c r="H188" i="1"/>
  <c r="H186" i="1"/>
  <c r="H187" i="1"/>
  <c r="H184" i="1"/>
  <c r="L2" i="1"/>
  <c r="J185" i="1"/>
  <c r="J193" i="1"/>
  <c r="J190" i="1"/>
  <c r="J192" i="1"/>
  <c r="N3" i="1"/>
  <c r="O3" i="1"/>
  <c r="O152" i="1"/>
  <c r="N152" i="1"/>
  <c r="M40" i="1"/>
  <c r="M80" i="1"/>
  <c r="M116" i="1"/>
  <c r="L185" i="1"/>
  <c r="O180" i="1"/>
  <c r="N176" i="1"/>
  <c r="N180" i="1"/>
  <c r="O176" i="1"/>
  <c r="O172" i="1"/>
  <c r="O168" i="1"/>
  <c r="O164" i="1"/>
  <c r="N168" i="1"/>
  <c r="N172" i="1"/>
  <c r="O139" i="1"/>
  <c r="O160" i="1"/>
  <c r="N139" i="1"/>
  <c r="N160" i="1"/>
  <c r="O127" i="1"/>
  <c r="N115" i="1"/>
  <c r="N164" i="1"/>
  <c r="N127" i="1"/>
  <c r="O144" i="1"/>
  <c r="N144" i="1"/>
  <c r="N135" i="1"/>
  <c r="N148" i="1"/>
  <c r="O148" i="1"/>
  <c r="N119" i="1"/>
  <c r="O135" i="1"/>
  <c r="O119" i="1"/>
  <c r="O111" i="1"/>
  <c r="O115" i="1"/>
  <c r="O107" i="1"/>
  <c r="N123" i="1"/>
  <c r="O103" i="1"/>
  <c r="N103" i="1"/>
  <c r="N111" i="1"/>
  <c r="O99" i="1"/>
  <c r="N95" i="1"/>
  <c r="O83" i="1"/>
  <c r="N83" i="1"/>
  <c r="N79" i="1"/>
  <c r="N131" i="1"/>
  <c r="O59" i="1"/>
  <c r="O156" i="1"/>
  <c r="N99" i="1"/>
  <c r="O91" i="1"/>
  <c r="O87" i="1"/>
  <c r="O131" i="1"/>
  <c r="N71" i="1"/>
  <c r="O67" i="1"/>
  <c r="N59" i="1"/>
  <c r="N156" i="1"/>
  <c r="O79" i="1"/>
  <c r="N51" i="1"/>
  <c r="O43" i="1"/>
  <c r="O27" i="1"/>
  <c r="O15" i="1"/>
  <c r="O7" i="1"/>
  <c r="N55" i="1"/>
  <c r="O51" i="1"/>
  <c r="N91" i="1"/>
  <c r="N75" i="1"/>
  <c r="O71" i="1"/>
  <c r="N63" i="1"/>
  <c r="O55" i="1"/>
  <c r="N43" i="1"/>
  <c r="O39" i="1"/>
  <c r="N35" i="1"/>
  <c r="O31" i="1"/>
  <c r="N27" i="1"/>
  <c r="O23" i="1"/>
  <c r="N11" i="1"/>
  <c r="N7" i="1"/>
  <c r="N47" i="1"/>
  <c r="N39" i="1"/>
  <c r="N107" i="1"/>
  <c r="O123" i="1"/>
  <c r="O95" i="1"/>
  <c r="N87" i="1"/>
  <c r="O75" i="1"/>
  <c r="N67" i="1"/>
  <c r="O63" i="1"/>
  <c r="O47" i="1"/>
  <c r="O35" i="1"/>
  <c r="N31" i="1"/>
  <c r="N15" i="1"/>
  <c r="N19" i="1"/>
  <c r="N23" i="1"/>
  <c r="O19" i="1"/>
  <c r="O11" i="1"/>
  <c r="J191" i="1"/>
  <c r="J189" i="1"/>
  <c r="J186" i="1"/>
  <c r="L188" i="1"/>
  <c r="J188" i="1"/>
  <c r="J187" i="1"/>
  <c r="J184" i="1"/>
  <c r="N2" i="1"/>
  <c r="L186" i="1"/>
  <c r="L190" i="1"/>
  <c r="L192" i="1"/>
  <c r="L184" i="1"/>
  <c r="L193" i="1"/>
  <c r="L191" i="1"/>
  <c r="L189" i="1"/>
  <c r="O40" i="1"/>
  <c r="O80" i="1"/>
  <c r="L187" i="1"/>
  <c r="N186" i="1"/>
  <c r="N189" i="1"/>
  <c r="N190" i="1"/>
  <c r="N193" i="1"/>
  <c r="N191" i="1"/>
  <c r="N192" i="1"/>
  <c r="N184" i="1"/>
  <c r="N188" i="1"/>
  <c r="N185" i="1"/>
  <c r="N187" i="1"/>
  <c r="Q3" i="1"/>
  <c r="P152" i="1"/>
  <c r="Q152" i="1"/>
  <c r="Q180" i="1"/>
  <c r="P180" i="1"/>
  <c r="P176" i="1"/>
  <c r="Q176" i="1"/>
  <c r="Q172" i="1"/>
  <c r="P172" i="1"/>
  <c r="Q168" i="1"/>
  <c r="P168" i="1"/>
  <c r="Q139" i="1"/>
  <c r="P164" i="1"/>
  <c r="P139" i="1"/>
  <c r="P144" i="1"/>
  <c r="Q160" i="1"/>
  <c r="P160" i="1"/>
  <c r="P127" i="1"/>
  <c r="Q115" i="1"/>
  <c r="P148" i="1"/>
  <c r="P115" i="1"/>
  <c r="Q148" i="1"/>
  <c r="Q164" i="1"/>
  <c r="Q127" i="1"/>
  <c r="P119" i="1"/>
  <c r="Q135" i="1"/>
  <c r="Q119" i="1"/>
  <c r="P135" i="1"/>
  <c r="Q107" i="1"/>
  <c r="P107" i="1"/>
  <c r="Q144" i="1"/>
  <c r="P123" i="1"/>
  <c r="Q103" i="1"/>
  <c r="P156" i="1"/>
  <c r="Q123" i="1"/>
  <c r="P111" i="1"/>
  <c r="P99" i="1"/>
  <c r="P95" i="1"/>
  <c r="P103" i="1"/>
  <c r="P79" i="1"/>
  <c r="P91" i="1"/>
  <c r="P87" i="1"/>
  <c r="Q75" i="1"/>
  <c r="Q156" i="1"/>
  <c r="Q83" i="1"/>
  <c r="Q91" i="1"/>
  <c r="Q131" i="1"/>
  <c r="Q71" i="1"/>
  <c r="Q111" i="1"/>
  <c r="Q95" i="1"/>
  <c r="P83" i="1"/>
  <c r="Q87" i="1"/>
  <c r="P75" i="1"/>
  <c r="P67" i="1"/>
  <c r="Q67" i="1"/>
  <c r="Q63" i="1"/>
  <c r="Q79" i="1"/>
  <c r="P71" i="1"/>
  <c r="P63" i="1"/>
  <c r="Q59" i="1"/>
  <c r="P59" i="1"/>
  <c r="P55" i="1"/>
  <c r="Q55" i="1"/>
  <c r="P43" i="1"/>
  <c r="P39" i="1"/>
  <c r="Q39" i="1"/>
  <c r="Q35" i="1"/>
  <c r="P35" i="1"/>
  <c r="Q99" i="1"/>
  <c r="P131" i="1"/>
  <c r="Q43" i="1"/>
  <c r="P31" i="1"/>
  <c r="P19" i="1"/>
  <c r="Q19" i="1"/>
  <c r="Q15" i="1"/>
  <c r="Q31" i="1"/>
  <c r="P27" i="1"/>
  <c r="P23" i="1"/>
  <c r="Q23" i="1"/>
  <c r="P15" i="1"/>
  <c r="Q51" i="1"/>
  <c r="P11" i="1"/>
  <c r="P51" i="1"/>
  <c r="Q27" i="1"/>
  <c r="P7" i="1"/>
  <c r="Q7" i="1"/>
  <c r="P47" i="1"/>
  <c r="Q47" i="1"/>
  <c r="Q11" i="1"/>
  <c r="R3" i="1"/>
  <c r="S3" i="1"/>
  <c r="P2" i="1"/>
  <c r="Q169" i="1"/>
  <c r="Q36" i="1"/>
  <c r="Q165" i="1"/>
  <c r="Q153" i="1"/>
  <c r="Q141" i="1"/>
  <c r="Q132" i="1"/>
  <c r="Q157" i="1"/>
  <c r="Q128" i="1"/>
  <c r="Q140" i="1"/>
  <c r="Q161" i="1"/>
  <c r="Q145" i="1"/>
  <c r="Q120" i="1"/>
  <c r="Q116" i="1"/>
  <c r="Q136" i="1"/>
  <c r="Q124" i="1"/>
  <c r="Q112" i="1"/>
  <c r="Q28" i="1"/>
  <c r="Q64" i="1"/>
  <c r="Q100" i="1"/>
  <c r="Q108" i="1"/>
  <c r="Q76" i="1"/>
  <c r="Q96" i="1"/>
  <c r="Q44" i="1"/>
  <c r="Q12" i="1"/>
  <c r="Q24" i="1"/>
  <c r="Q56" i="1"/>
  <c r="Q84" i="1"/>
  <c r="Q8" i="1"/>
  <c r="Q16" i="1"/>
  <c r="Q20" i="1"/>
  <c r="Q32" i="1"/>
  <c r="R152" i="1"/>
  <c r="S152" i="1"/>
  <c r="R180" i="1"/>
  <c r="S180" i="1"/>
  <c r="R172" i="1"/>
  <c r="S176" i="1"/>
  <c r="S172" i="1"/>
  <c r="R168" i="1"/>
  <c r="R176" i="1"/>
  <c r="S168" i="1"/>
  <c r="S139" i="1"/>
  <c r="R139" i="1"/>
  <c r="S164" i="1"/>
  <c r="R164" i="1"/>
  <c r="S160" i="1"/>
  <c r="S144" i="1"/>
  <c r="R160" i="1"/>
  <c r="R144" i="1"/>
  <c r="R127" i="1"/>
  <c r="S115" i="1"/>
  <c r="S127" i="1"/>
  <c r="R148" i="1"/>
  <c r="R119" i="1"/>
  <c r="S119" i="1"/>
  <c r="S148" i="1"/>
  <c r="R115" i="1"/>
  <c r="R135" i="1"/>
  <c r="R123" i="1"/>
  <c r="R107" i="1"/>
  <c r="S123" i="1"/>
  <c r="S135" i="1"/>
  <c r="S107" i="1"/>
  <c r="S103" i="1"/>
  <c r="R103" i="1"/>
  <c r="R156" i="1"/>
  <c r="S95" i="1"/>
  <c r="R83" i="1"/>
  <c r="R111" i="1"/>
  <c r="R95" i="1"/>
  <c r="S156" i="1"/>
  <c r="S111" i="1"/>
  <c r="R99" i="1"/>
  <c r="R91" i="1"/>
  <c r="S79" i="1"/>
  <c r="R71" i="1"/>
  <c r="S91" i="1"/>
  <c r="S87" i="1"/>
  <c r="S131" i="1"/>
  <c r="S83" i="1"/>
  <c r="R75" i="1"/>
  <c r="S75" i="1"/>
  <c r="R131" i="1"/>
  <c r="R87" i="1"/>
  <c r="S63" i="1"/>
  <c r="R67" i="1"/>
  <c r="S67" i="1"/>
  <c r="R59" i="1"/>
  <c r="S59" i="1"/>
  <c r="R51" i="1"/>
  <c r="S51" i="1"/>
  <c r="R63" i="1"/>
  <c r="R47" i="1"/>
  <c r="S47" i="1"/>
  <c r="R79" i="1"/>
  <c r="R55" i="1"/>
  <c r="R43" i="1"/>
  <c r="R39" i="1"/>
  <c r="R35" i="1"/>
  <c r="R31" i="1"/>
  <c r="S32" i="1"/>
  <c r="R15" i="1"/>
  <c r="S43" i="1"/>
  <c r="S23" i="1"/>
  <c r="R7" i="1"/>
  <c r="S99" i="1"/>
  <c r="S71" i="1"/>
  <c r="S55" i="1"/>
  <c r="R23" i="1"/>
  <c r="R11" i="1"/>
  <c r="S7" i="1"/>
  <c r="S35" i="1"/>
  <c r="R27" i="1"/>
  <c r="S39" i="1"/>
  <c r="S27" i="1"/>
  <c r="R19" i="1"/>
  <c r="S19" i="1"/>
  <c r="S15" i="1"/>
  <c r="S11" i="1"/>
  <c r="S31" i="1"/>
  <c r="P193" i="1"/>
  <c r="P185" i="1"/>
  <c r="P192" i="1"/>
  <c r="P190" i="1"/>
  <c r="P186" i="1"/>
  <c r="P191" i="1"/>
  <c r="T3" i="1"/>
  <c r="U3" i="1"/>
  <c r="R2" i="1"/>
  <c r="S132" i="1"/>
  <c r="S116" i="1"/>
  <c r="S145" i="1"/>
  <c r="S165" i="1"/>
  <c r="S161" i="1"/>
  <c r="P189" i="1"/>
  <c r="S157" i="1"/>
  <c r="S140" i="1"/>
  <c r="S112" i="1"/>
  <c r="S153" i="1"/>
  <c r="S141" i="1"/>
  <c r="S136" i="1"/>
  <c r="S128" i="1"/>
  <c r="S120" i="1"/>
  <c r="S124" i="1"/>
  <c r="S100" i="1"/>
  <c r="P187" i="1"/>
  <c r="P188" i="1"/>
  <c r="S96" i="1"/>
  <c r="S64" i="1"/>
  <c r="S108" i="1"/>
  <c r="S44" i="1"/>
  <c r="S149" i="1"/>
  <c r="S76" i="1"/>
  <c r="S28" i="1"/>
  <c r="S56" i="1"/>
  <c r="S36" i="1"/>
  <c r="S24" i="1"/>
  <c r="S8" i="1"/>
  <c r="S12" i="1"/>
  <c r="P184" i="1"/>
  <c r="S84" i="1"/>
  <c r="S20" i="1"/>
  <c r="U152" i="1"/>
  <c r="T152" i="1"/>
  <c r="S16" i="1"/>
  <c r="R193" i="1"/>
  <c r="U180" i="1"/>
  <c r="T180" i="1"/>
  <c r="T176" i="1"/>
  <c r="U176" i="1"/>
  <c r="U172" i="1"/>
  <c r="T172" i="1"/>
  <c r="T168" i="1"/>
  <c r="T139" i="1"/>
  <c r="U168" i="1"/>
  <c r="U139" i="1"/>
  <c r="U164" i="1"/>
  <c r="T164" i="1"/>
  <c r="U160" i="1"/>
  <c r="T144" i="1"/>
  <c r="T160" i="1"/>
  <c r="U115" i="1"/>
  <c r="U148" i="1"/>
  <c r="U127" i="1"/>
  <c r="T115" i="1"/>
  <c r="U119" i="1"/>
  <c r="T127" i="1"/>
  <c r="U135" i="1"/>
  <c r="T135" i="1"/>
  <c r="T119" i="1"/>
  <c r="U120" i="1"/>
  <c r="T148" i="1"/>
  <c r="U149" i="1"/>
  <c r="U107" i="1"/>
  <c r="U144" i="1"/>
  <c r="T107" i="1"/>
  <c r="U123" i="1"/>
  <c r="U156" i="1"/>
  <c r="T103" i="1"/>
  <c r="U95" i="1"/>
  <c r="U103" i="1"/>
  <c r="T111" i="1"/>
  <c r="T95" i="1"/>
  <c r="T83" i="1"/>
  <c r="U83" i="1"/>
  <c r="T79" i="1"/>
  <c r="U79" i="1"/>
  <c r="T123" i="1"/>
  <c r="T156" i="1"/>
  <c r="U111" i="1"/>
  <c r="T91" i="1"/>
  <c r="U87" i="1"/>
  <c r="T99" i="1"/>
  <c r="U99" i="1"/>
  <c r="T87" i="1"/>
  <c r="U131" i="1"/>
  <c r="T75" i="1"/>
  <c r="U71" i="1"/>
  <c r="T71" i="1"/>
  <c r="T63" i="1"/>
  <c r="U91" i="1"/>
  <c r="U63" i="1"/>
  <c r="U59" i="1"/>
  <c r="U55" i="1"/>
  <c r="T131" i="1"/>
  <c r="T67" i="1"/>
  <c r="T51" i="1"/>
  <c r="T47" i="1"/>
  <c r="T35" i="1"/>
  <c r="U47" i="1"/>
  <c r="U39" i="1"/>
  <c r="T27" i="1"/>
  <c r="T23" i="1"/>
  <c r="T11" i="1"/>
  <c r="U75" i="1"/>
  <c r="U67" i="1"/>
  <c r="U51" i="1"/>
  <c r="T43" i="1"/>
  <c r="T39" i="1"/>
  <c r="T19" i="1"/>
  <c r="T15" i="1"/>
  <c r="T55" i="1"/>
  <c r="U43" i="1"/>
  <c r="T31" i="1"/>
  <c r="U19" i="1"/>
  <c r="U15" i="1"/>
  <c r="U7" i="1"/>
  <c r="T59" i="1"/>
  <c r="U31" i="1"/>
  <c r="U23" i="1"/>
  <c r="T7" i="1"/>
  <c r="U27" i="1"/>
  <c r="U11" i="1"/>
  <c r="U35" i="1"/>
  <c r="V3" i="1"/>
  <c r="W3" i="1"/>
  <c r="T2" i="1"/>
  <c r="R191" i="1"/>
  <c r="R190" i="1"/>
  <c r="R186" i="1"/>
  <c r="R192" i="1"/>
  <c r="R185" i="1"/>
  <c r="U8" i="1"/>
  <c r="U161" i="1"/>
  <c r="U157" i="1"/>
  <c r="U100" i="1"/>
  <c r="U145" i="1"/>
  <c r="R189" i="1"/>
  <c r="U153" i="1"/>
  <c r="U141" i="1"/>
  <c r="U136" i="1"/>
  <c r="U132" i="1"/>
  <c r="U140" i="1"/>
  <c r="U124" i="1"/>
  <c r="U128" i="1"/>
  <c r="U116" i="1"/>
  <c r="U112" i="1"/>
  <c r="R187" i="1"/>
  <c r="U64" i="1"/>
  <c r="U108" i="1"/>
  <c r="U96" i="1"/>
  <c r="U44" i="1"/>
  <c r="U28" i="1"/>
  <c r="U24" i="1"/>
  <c r="U36" i="1"/>
  <c r="U76" i="1"/>
  <c r="R184" i="1"/>
  <c r="U32" i="1"/>
  <c r="R188" i="1"/>
  <c r="U84" i="1"/>
  <c r="U16" i="1"/>
  <c r="U20" i="1"/>
  <c r="V152" i="1"/>
  <c r="W153" i="1"/>
  <c r="W141" i="1"/>
  <c r="W152" i="1"/>
  <c r="V180" i="1"/>
  <c r="V176" i="1"/>
  <c r="V172" i="1"/>
  <c r="W180" i="1"/>
  <c r="W176" i="1"/>
  <c r="W168" i="1"/>
  <c r="W172" i="1"/>
  <c r="V168" i="1"/>
  <c r="W139" i="1"/>
  <c r="V164" i="1"/>
  <c r="V139" i="1"/>
  <c r="W164" i="1"/>
  <c r="W160" i="1"/>
  <c r="V160" i="1"/>
  <c r="V144" i="1"/>
  <c r="W145" i="1"/>
  <c r="W127" i="1"/>
  <c r="V115" i="1"/>
  <c r="V148" i="1"/>
  <c r="V119" i="1"/>
  <c r="V127" i="1"/>
  <c r="W107" i="1"/>
  <c r="W119" i="1"/>
  <c r="W135" i="1"/>
  <c r="W115" i="1"/>
  <c r="W148" i="1"/>
  <c r="V135" i="1"/>
  <c r="V107" i="1"/>
  <c r="W156" i="1"/>
  <c r="W144" i="1"/>
  <c r="W123" i="1"/>
  <c r="V123" i="1"/>
  <c r="V156" i="1"/>
  <c r="W103" i="1"/>
  <c r="V111" i="1"/>
  <c r="W111" i="1"/>
  <c r="V95" i="1"/>
  <c r="W99" i="1"/>
  <c r="W95" i="1"/>
  <c r="V79" i="1"/>
  <c r="W83" i="1"/>
  <c r="V91" i="1"/>
  <c r="V75" i="1"/>
  <c r="V83" i="1"/>
  <c r="W75" i="1"/>
  <c r="W131" i="1"/>
  <c r="V131" i="1"/>
  <c r="V103" i="1"/>
  <c r="W79" i="1"/>
  <c r="W91" i="1"/>
  <c r="W87" i="1"/>
  <c r="V67" i="1"/>
  <c r="V99" i="1"/>
  <c r="V71" i="1"/>
  <c r="V59" i="1"/>
  <c r="W55" i="1"/>
  <c r="W71" i="1"/>
  <c r="W67" i="1"/>
  <c r="V63" i="1"/>
  <c r="W63" i="1"/>
  <c r="V55" i="1"/>
  <c r="V47" i="1"/>
  <c r="V39" i="1"/>
  <c r="W39" i="1"/>
  <c r="W31" i="1"/>
  <c r="W59" i="1"/>
  <c r="W51" i="1"/>
  <c r="W47" i="1"/>
  <c r="W35" i="1"/>
  <c r="V27" i="1"/>
  <c r="W23" i="1"/>
  <c r="V19" i="1"/>
  <c r="W19" i="1"/>
  <c r="V11" i="1"/>
  <c r="V87" i="1"/>
  <c r="V51" i="1"/>
  <c r="V35" i="1"/>
  <c r="W36" i="1"/>
  <c r="V23" i="1"/>
  <c r="V7" i="1"/>
  <c r="W43" i="1"/>
  <c r="W27" i="1"/>
  <c r="W11" i="1"/>
  <c r="W7" i="1"/>
  <c r="V15" i="1"/>
  <c r="W15" i="1"/>
  <c r="V31" i="1"/>
  <c r="V43" i="1"/>
  <c r="V2" i="1"/>
  <c r="Y3" i="1"/>
  <c r="X3" i="1"/>
  <c r="T190" i="1"/>
  <c r="T186" i="1"/>
  <c r="T193" i="1"/>
  <c r="T185" i="1"/>
  <c r="T191" i="1"/>
  <c r="T192" i="1"/>
  <c r="W128" i="1"/>
  <c r="T189" i="1"/>
  <c r="W157" i="1"/>
  <c r="W181" i="1"/>
  <c r="W165" i="1"/>
  <c r="W100" i="1"/>
  <c r="W161" i="1"/>
  <c r="W136" i="1"/>
  <c r="W140" i="1"/>
  <c r="W132" i="1"/>
  <c r="W124" i="1"/>
  <c r="W120" i="1"/>
  <c r="T187" i="1"/>
  <c r="W116" i="1"/>
  <c r="W112" i="1"/>
  <c r="W96" i="1"/>
  <c r="W108" i="1"/>
  <c r="W44" i="1"/>
  <c r="T188" i="1"/>
  <c r="W28" i="1"/>
  <c r="W149" i="1"/>
  <c r="V192" i="1"/>
  <c r="W56" i="1"/>
  <c r="W76" i="1"/>
  <c r="W24" i="1"/>
  <c r="T184" i="1"/>
  <c r="W8" i="1"/>
  <c r="W84" i="1"/>
  <c r="W16" i="1"/>
  <c r="W20" i="1"/>
  <c r="X152" i="1"/>
  <c r="Y152" i="1"/>
  <c r="Y180" i="1"/>
  <c r="X180" i="1"/>
  <c r="X176" i="1"/>
  <c r="Y176" i="1"/>
  <c r="X172" i="1"/>
  <c r="Y168" i="1"/>
  <c r="Y172" i="1"/>
  <c r="X164" i="1"/>
  <c r="X168" i="1"/>
  <c r="Y139" i="1"/>
  <c r="X139" i="1"/>
  <c r="Y160" i="1"/>
  <c r="X160" i="1"/>
  <c r="Y164" i="1"/>
  <c r="X127" i="1"/>
  <c r="X115" i="1"/>
  <c r="Y127" i="1"/>
  <c r="Y148" i="1"/>
  <c r="Y144" i="1"/>
  <c r="X144" i="1"/>
  <c r="Y115" i="1"/>
  <c r="X148" i="1"/>
  <c r="X119" i="1"/>
  <c r="Y119" i="1"/>
  <c r="X123" i="1"/>
  <c r="Y107" i="1"/>
  <c r="Y135" i="1"/>
  <c r="X135" i="1"/>
  <c r="Y111" i="1"/>
  <c r="X107" i="1"/>
  <c r="Y108" i="1"/>
  <c r="Y156" i="1"/>
  <c r="Y103" i="1"/>
  <c r="Y123" i="1"/>
  <c r="X103" i="1"/>
  <c r="Y99" i="1"/>
  <c r="Y83" i="1"/>
  <c r="X111" i="1"/>
  <c r="Y112" i="1"/>
  <c r="X156" i="1"/>
  <c r="X99" i="1"/>
  <c r="Y100" i="1"/>
  <c r="Y95" i="1"/>
  <c r="Y79" i="1"/>
  <c r="Y91" i="1"/>
  <c r="X91" i="1"/>
  <c r="X87" i="1"/>
  <c r="X131" i="1"/>
  <c r="X95" i="1"/>
  <c r="X79" i="1"/>
  <c r="X75" i="1"/>
  <c r="X83" i="1"/>
  <c r="Y87" i="1"/>
  <c r="Y75" i="1"/>
  <c r="Y71" i="1"/>
  <c r="Y67" i="1"/>
  <c r="Y59" i="1"/>
  <c r="X63" i="1"/>
  <c r="X55" i="1"/>
  <c r="X51" i="1"/>
  <c r="Y47" i="1"/>
  <c r="X71" i="1"/>
  <c r="X59" i="1"/>
  <c r="Y55" i="1"/>
  <c r="X47" i="1"/>
  <c r="Y39" i="1"/>
  <c r="Y35" i="1"/>
  <c r="X67" i="1"/>
  <c r="X39" i="1"/>
  <c r="X27" i="1"/>
  <c r="Y19" i="1"/>
  <c r="Y51" i="1"/>
  <c r="Y131" i="1"/>
  <c r="X43" i="1"/>
  <c r="Y31" i="1"/>
  <c r="Y23" i="1"/>
  <c r="Y15" i="1"/>
  <c r="X11" i="1"/>
  <c r="Y63" i="1"/>
  <c r="X19" i="1"/>
  <c r="Y11" i="1"/>
  <c r="X7" i="1"/>
  <c r="Y27" i="1"/>
  <c r="X23" i="1"/>
  <c r="Y43" i="1"/>
  <c r="X35" i="1"/>
  <c r="X15" i="1"/>
  <c r="X31" i="1"/>
  <c r="Y7" i="1"/>
  <c r="AA3" i="1"/>
  <c r="Z3" i="1"/>
  <c r="X2" i="1"/>
  <c r="V193" i="1"/>
  <c r="V185" i="1"/>
  <c r="V190" i="1"/>
  <c r="V191" i="1"/>
  <c r="Y24" i="1"/>
  <c r="Y64" i="1"/>
  <c r="Y181" i="1"/>
  <c r="Y165" i="1"/>
  <c r="V186" i="1"/>
  <c r="Y157" i="1"/>
  <c r="Y161" i="1"/>
  <c r="Y136" i="1"/>
  <c r="Y145" i="1"/>
  <c r="V189" i="1"/>
  <c r="Y153" i="1"/>
  <c r="Y141" i="1"/>
  <c r="Y140" i="1"/>
  <c r="Y132" i="1"/>
  <c r="Y128" i="1"/>
  <c r="Y124" i="1"/>
  <c r="Y116" i="1"/>
  <c r="Y120" i="1"/>
  <c r="V187" i="1"/>
  <c r="Y96" i="1"/>
  <c r="Y44" i="1"/>
  <c r="Y28" i="1"/>
  <c r="Y56" i="1"/>
  <c r="Y36" i="1"/>
  <c r="Y20" i="1"/>
  <c r="Y84" i="1"/>
  <c r="V184" i="1"/>
  <c r="V188" i="1"/>
  <c r="Y76" i="1"/>
  <c r="Y8" i="1"/>
  <c r="Y16" i="1"/>
  <c r="AA152" i="1"/>
  <c r="Z152" i="1"/>
  <c r="AA180" i="1"/>
  <c r="Z180" i="1"/>
  <c r="Z176" i="1"/>
  <c r="AA176" i="1"/>
  <c r="Z172" i="1"/>
  <c r="AA172" i="1"/>
  <c r="AA168" i="1"/>
  <c r="AA139" i="1"/>
  <c r="Z168" i="1"/>
  <c r="Z139" i="1"/>
  <c r="Z164" i="1"/>
  <c r="AA164" i="1"/>
  <c r="AA160" i="1"/>
  <c r="Z160" i="1"/>
  <c r="AA144" i="1"/>
  <c r="Z144" i="1"/>
  <c r="Z115" i="1"/>
  <c r="Z127" i="1"/>
  <c r="AA115" i="1"/>
  <c r="AA148" i="1"/>
  <c r="AA127" i="1"/>
  <c r="Z148" i="1"/>
  <c r="AA119" i="1"/>
  <c r="Z135" i="1"/>
  <c r="Z119" i="1"/>
  <c r="AA135" i="1"/>
  <c r="AA107" i="1"/>
  <c r="AA123" i="1"/>
  <c r="AA156" i="1"/>
  <c r="Z111" i="1"/>
  <c r="Z107" i="1"/>
  <c r="Z156" i="1"/>
  <c r="Z123" i="1"/>
  <c r="AA83" i="1"/>
  <c r="AA99" i="1"/>
  <c r="Z99" i="1"/>
  <c r="Z83" i="1"/>
  <c r="AA75" i="1"/>
  <c r="Z103" i="1"/>
  <c r="Z95" i="1"/>
  <c r="AA95" i="1"/>
  <c r="Z87" i="1"/>
  <c r="Z131" i="1"/>
  <c r="Z75" i="1"/>
  <c r="AA76" i="1"/>
  <c r="AA103" i="1"/>
  <c r="AA111" i="1"/>
  <c r="AA79" i="1"/>
  <c r="Z71" i="1"/>
  <c r="AA91" i="1"/>
  <c r="AA63" i="1"/>
  <c r="AA59" i="1"/>
  <c r="AA55" i="1"/>
  <c r="Z79" i="1"/>
  <c r="Z91" i="1"/>
  <c r="Z63" i="1"/>
  <c r="Z55" i="1"/>
  <c r="Z47" i="1"/>
  <c r="AA131" i="1"/>
  <c r="AA71" i="1"/>
  <c r="AA67" i="1"/>
  <c r="Z59" i="1"/>
  <c r="AA51" i="1"/>
  <c r="Z67" i="1"/>
  <c r="Z51" i="1"/>
  <c r="AA47" i="1"/>
  <c r="Z43" i="1"/>
  <c r="AA31" i="1"/>
  <c r="AA23" i="1"/>
  <c r="AA15" i="1"/>
  <c r="Z15" i="1"/>
  <c r="AA19" i="1"/>
  <c r="AA11" i="1"/>
  <c r="AA7" i="1"/>
  <c r="AA43" i="1"/>
  <c r="AA39" i="1"/>
  <c r="Z27" i="1"/>
  <c r="Z19" i="1"/>
  <c r="Z11" i="1"/>
  <c r="AA87" i="1"/>
  <c r="AA35" i="1"/>
  <c r="Z35" i="1"/>
  <c r="Z31" i="1"/>
  <c r="Z39" i="1"/>
  <c r="Z7" i="1"/>
  <c r="AA27" i="1"/>
  <c r="Z23" i="1"/>
  <c r="X191" i="1"/>
  <c r="X190" i="1"/>
  <c r="X186" i="1"/>
  <c r="X192" i="1"/>
  <c r="X185" i="1"/>
  <c r="X193" i="1"/>
  <c r="AB3" i="1"/>
  <c r="AC3" i="1"/>
  <c r="Z2" i="1"/>
  <c r="AA120" i="1"/>
  <c r="AA116" i="1"/>
  <c r="AA84" i="1"/>
  <c r="AA112" i="1"/>
  <c r="AA100" i="1"/>
  <c r="AA181" i="1"/>
  <c r="AA8" i="1"/>
  <c r="X189" i="1"/>
  <c r="X187" i="1"/>
  <c r="AA96" i="1"/>
  <c r="AA44" i="1"/>
  <c r="AA64" i="1"/>
  <c r="X184" i="1"/>
  <c r="X188" i="1"/>
  <c r="AC152" i="1"/>
  <c r="AB152" i="1"/>
  <c r="AB180" i="1"/>
  <c r="AC180" i="1"/>
  <c r="AC176" i="1"/>
  <c r="AB168" i="1"/>
  <c r="AC172" i="1"/>
  <c r="AB176" i="1"/>
  <c r="AC168" i="1"/>
  <c r="AB172" i="1"/>
  <c r="AB139" i="1"/>
  <c r="AC139" i="1"/>
  <c r="AB164" i="1"/>
  <c r="AB160" i="1"/>
  <c r="AC164" i="1"/>
  <c r="AB144" i="1"/>
  <c r="AC160" i="1"/>
  <c r="AC127" i="1"/>
  <c r="AB115" i="1"/>
  <c r="AB127" i="1"/>
  <c r="AC115" i="1"/>
  <c r="AB148" i="1"/>
  <c r="AC148" i="1"/>
  <c r="AB119" i="1"/>
  <c r="AC119" i="1"/>
  <c r="AB135" i="1"/>
  <c r="AC107" i="1"/>
  <c r="AC123" i="1"/>
  <c r="AC103" i="1"/>
  <c r="AB107" i="1"/>
  <c r="AB123" i="1"/>
  <c r="AC156" i="1"/>
  <c r="AB156" i="1"/>
  <c r="AB103" i="1"/>
  <c r="AC144" i="1"/>
  <c r="AC111" i="1"/>
  <c r="AC99" i="1"/>
  <c r="AC135" i="1"/>
  <c r="AB99" i="1"/>
  <c r="AB95" i="1"/>
  <c r="AC95" i="1"/>
  <c r="AC83" i="1"/>
  <c r="AB83" i="1"/>
  <c r="AC79" i="1"/>
  <c r="AC87" i="1"/>
  <c r="AB79" i="1"/>
  <c r="AC75" i="1"/>
  <c r="AB91" i="1"/>
  <c r="AB111" i="1"/>
  <c r="AC91" i="1"/>
  <c r="AB131" i="1"/>
  <c r="AC71" i="1"/>
  <c r="AB87" i="1"/>
  <c r="AC67" i="1"/>
  <c r="AB59" i="1"/>
  <c r="AB67" i="1"/>
  <c r="AB51" i="1"/>
  <c r="AC51" i="1"/>
  <c r="AC47" i="1"/>
  <c r="AC131" i="1"/>
  <c r="AB43" i="1"/>
  <c r="AC39" i="1"/>
  <c r="AB63" i="1"/>
  <c r="AB47" i="1"/>
  <c r="AC35" i="1"/>
  <c r="AC31" i="1"/>
  <c r="AB31" i="1"/>
  <c r="AC19" i="1"/>
  <c r="AC11" i="1"/>
  <c r="AB11" i="1"/>
  <c r="AC55" i="1"/>
  <c r="AC59" i="1"/>
  <c r="AB55" i="1"/>
  <c r="AB27" i="1"/>
  <c r="AB7" i="1"/>
  <c r="AC7" i="1"/>
  <c r="AC63" i="1"/>
  <c r="AB23" i="1"/>
  <c r="AC23" i="1"/>
  <c r="AB75" i="1"/>
  <c r="AB71" i="1"/>
  <c r="AC27" i="1"/>
  <c r="AB39" i="1"/>
  <c r="AB15" i="1"/>
  <c r="AC43" i="1"/>
  <c r="AB19" i="1"/>
  <c r="AB35" i="1"/>
  <c r="AC15" i="1"/>
  <c r="Z191" i="1"/>
  <c r="Z186" i="1"/>
  <c r="Z192" i="1"/>
  <c r="Z189" i="1"/>
  <c r="Z185" i="1"/>
  <c r="Z193" i="1"/>
  <c r="AF3" i="1"/>
  <c r="AB2" i="1"/>
  <c r="AE3" i="1"/>
  <c r="Z190" i="1"/>
  <c r="Z188" i="1"/>
  <c r="Z184" i="1"/>
  <c r="Z187" i="1"/>
  <c r="AC44" i="1"/>
  <c r="AC64" i="1"/>
  <c r="AC108" i="1"/>
  <c r="AE152" i="1"/>
  <c r="AF152" i="1"/>
  <c r="AE180" i="1"/>
  <c r="AF176" i="1"/>
  <c r="AE176" i="1"/>
  <c r="AE172" i="1"/>
  <c r="AE139" i="1"/>
  <c r="AF139" i="1"/>
  <c r="AF172" i="1"/>
  <c r="AF168" i="1"/>
  <c r="AE168" i="1"/>
  <c r="AF180" i="1"/>
  <c r="AE164" i="1"/>
  <c r="AF160" i="1"/>
  <c r="AF164" i="1"/>
  <c r="AE160" i="1"/>
  <c r="AE144" i="1"/>
  <c r="AF144" i="1"/>
  <c r="AF127" i="1"/>
  <c r="AE148" i="1"/>
  <c r="AF148" i="1"/>
  <c r="AE115" i="1"/>
  <c r="AE119" i="1"/>
  <c r="AF119" i="1"/>
  <c r="AF135" i="1"/>
  <c r="AE127" i="1"/>
  <c r="AF115" i="1"/>
  <c r="AE123" i="1"/>
  <c r="AE135" i="1"/>
  <c r="AF136" i="1"/>
  <c r="AE156" i="1"/>
  <c r="AE103" i="1"/>
  <c r="AF123" i="1"/>
  <c r="AF103" i="1"/>
  <c r="AF107" i="1"/>
  <c r="AE107" i="1"/>
  <c r="AF156" i="1"/>
  <c r="AF111" i="1"/>
  <c r="AF83" i="1"/>
  <c r="AE99" i="1"/>
  <c r="AF99" i="1"/>
  <c r="AE95" i="1"/>
  <c r="AF79" i="1"/>
  <c r="AE91" i="1"/>
  <c r="AF91" i="1"/>
  <c r="AF87" i="1"/>
  <c r="AF75" i="1"/>
  <c r="AE83" i="1"/>
  <c r="AE75" i="1"/>
  <c r="AF131" i="1"/>
  <c r="AE111" i="1"/>
  <c r="AF95" i="1"/>
  <c r="AE79" i="1"/>
  <c r="AE71" i="1"/>
  <c r="AF71" i="1"/>
  <c r="AE87" i="1"/>
  <c r="AE63" i="1"/>
  <c r="AE59" i="1"/>
  <c r="AE55" i="1"/>
  <c r="AE131" i="1"/>
  <c r="AF59" i="1"/>
  <c r="AE67" i="1"/>
  <c r="AF67" i="1"/>
  <c r="AF63" i="1"/>
  <c r="AE51" i="1"/>
  <c r="AF51" i="1"/>
  <c r="AE43" i="1"/>
  <c r="AF43" i="1"/>
  <c r="AF35" i="1"/>
  <c r="AE39" i="1"/>
  <c r="AE23" i="1"/>
  <c r="AF23" i="1"/>
  <c r="AE15" i="1"/>
  <c r="AF15" i="1"/>
  <c r="AF55" i="1"/>
  <c r="AE31" i="1"/>
  <c r="AE27" i="1"/>
  <c r="AF27" i="1"/>
  <c r="AE19" i="1"/>
  <c r="AF19" i="1"/>
  <c r="AE11" i="1"/>
  <c r="AF11" i="1"/>
  <c r="AF7" i="1"/>
  <c r="AE7" i="1"/>
  <c r="AE47" i="1"/>
  <c r="AF39" i="1"/>
  <c r="AE35" i="1"/>
  <c r="AF31" i="1"/>
  <c r="AF47" i="1"/>
  <c r="AD121" i="1"/>
  <c r="AD154" i="1"/>
  <c r="AD166" i="1"/>
  <c r="AD77" i="1"/>
  <c r="AD133" i="1"/>
  <c r="AD101" i="1"/>
  <c r="AD73" i="1"/>
  <c r="AD89" i="1"/>
  <c r="AD65" i="1"/>
  <c r="AD97" i="1"/>
  <c r="AD57" i="1"/>
  <c r="AD45" i="1"/>
  <c r="AD13" i="1"/>
  <c r="AD113" i="1"/>
  <c r="AD41" i="1"/>
  <c r="AD61" i="1"/>
  <c r="AD53" i="1"/>
  <c r="AD146" i="1"/>
  <c r="AD105" i="1"/>
  <c r="AD162" i="1"/>
  <c r="AD33" i="1"/>
  <c r="AD25" i="1"/>
  <c r="AD9" i="1"/>
  <c r="AD17" i="1"/>
  <c r="AD21" i="1"/>
  <c r="AD174" i="1"/>
  <c r="AD49" i="1"/>
  <c r="AB191" i="1"/>
  <c r="AD191" i="1"/>
  <c r="AB190" i="1"/>
  <c r="AB186" i="1"/>
  <c r="AD186" i="1"/>
  <c r="AB192" i="1"/>
  <c r="AD192" i="1"/>
  <c r="AB188" i="1"/>
  <c r="AB184" i="1"/>
  <c r="AB185" i="1"/>
  <c r="AD185" i="1"/>
  <c r="AB193" i="1"/>
  <c r="AD193" i="1"/>
  <c r="AB189" i="1"/>
  <c r="AD189" i="1"/>
  <c r="AD85" i="1"/>
  <c r="AD137" i="1"/>
  <c r="AD5" i="1"/>
  <c r="AG3" i="1"/>
  <c r="AH3" i="1"/>
  <c r="AE2" i="1"/>
  <c r="AD69" i="1"/>
  <c r="AD129" i="1"/>
  <c r="AD81" i="1"/>
  <c r="AD29" i="1"/>
  <c r="AD117" i="1"/>
  <c r="AD109" i="1"/>
  <c r="AD125" i="1"/>
  <c r="AD150" i="1"/>
  <c r="AD178" i="1"/>
  <c r="AD37" i="1"/>
  <c r="AD142" i="1"/>
  <c r="AD158" i="1"/>
  <c r="AD93" i="1"/>
  <c r="AD170" i="1"/>
  <c r="AD188" i="1"/>
  <c r="AD184" i="1"/>
  <c r="AD190" i="1"/>
  <c r="AF145" i="1"/>
  <c r="AF153" i="1"/>
  <c r="AF141" i="1"/>
  <c r="AF140" i="1"/>
  <c r="AF84" i="1"/>
  <c r="AF132" i="1"/>
  <c r="AF100" i="1"/>
  <c r="AF120" i="1"/>
  <c r="AF116" i="1"/>
  <c r="AF112" i="1"/>
  <c r="AF108" i="1"/>
  <c r="AF128" i="1"/>
  <c r="AF96" i="1"/>
  <c r="AF181" i="1"/>
  <c r="AF36" i="1"/>
  <c r="AE188" i="1"/>
  <c r="AF28" i="1"/>
  <c r="AF20" i="1"/>
  <c r="AF40" i="1"/>
  <c r="AF24" i="1"/>
  <c r="AF44" i="1"/>
  <c r="AB187" i="1"/>
  <c r="AD187" i="1"/>
  <c r="AH152" i="1"/>
  <c r="AG152" i="1"/>
  <c r="AH180" i="1"/>
  <c r="AG180" i="1"/>
  <c r="AH176" i="1"/>
  <c r="AG176" i="1"/>
  <c r="AH172" i="1"/>
  <c r="AG172" i="1"/>
  <c r="AG168" i="1"/>
  <c r="AH168" i="1"/>
  <c r="AH164" i="1"/>
  <c r="AG139" i="1"/>
  <c r="AH160" i="1"/>
  <c r="AG160" i="1"/>
  <c r="AH139" i="1"/>
  <c r="AG164" i="1"/>
  <c r="AG144" i="1"/>
  <c r="AH144" i="1"/>
  <c r="AH127" i="1"/>
  <c r="AG148" i="1"/>
  <c r="AG127" i="1"/>
  <c r="AG115" i="1"/>
  <c r="AH115" i="1"/>
  <c r="AH119" i="1"/>
  <c r="AG135" i="1"/>
  <c r="AH148" i="1"/>
  <c r="AG119" i="1"/>
  <c r="AH123" i="1"/>
  <c r="AH107" i="1"/>
  <c r="AG123" i="1"/>
  <c r="AH135" i="1"/>
  <c r="AG107" i="1"/>
  <c r="AH103" i="1"/>
  <c r="AG99" i="1"/>
  <c r="AH95" i="1"/>
  <c r="AG83" i="1"/>
  <c r="AH99" i="1"/>
  <c r="AG95" i="1"/>
  <c r="AG103" i="1"/>
  <c r="AG79" i="1"/>
  <c r="AG87" i="1"/>
  <c r="AH156" i="1"/>
  <c r="AH111" i="1"/>
  <c r="AH91" i="1"/>
  <c r="AG75" i="1"/>
  <c r="AH79" i="1"/>
  <c r="AH75" i="1"/>
  <c r="AG131" i="1"/>
  <c r="AH131" i="1"/>
  <c r="AG111" i="1"/>
  <c r="AH83" i="1"/>
  <c r="AG71" i="1"/>
  <c r="AG67" i="1"/>
  <c r="AH55" i="1"/>
  <c r="AG51" i="1"/>
  <c r="AG91" i="1"/>
  <c r="AH71" i="1"/>
  <c r="AH63" i="1"/>
  <c r="AH59" i="1"/>
  <c r="AG47" i="1"/>
  <c r="AH43" i="1"/>
  <c r="AG63" i="1"/>
  <c r="AH64" i="1"/>
  <c r="AH51" i="1"/>
  <c r="AH39" i="1"/>
  <c r="AH35" i="1"/>
  <c r="AG35" i="1"/>
  <c r="AG31" i="1"/>
  <c r="AG27" i="1"/>
  <c r="AH15" i="1"/>
  <c r="AG11" i="1"/>
  <c r="AG156" i="1"/>
  <c r="AH87" i="1"/>
  <c r="AG59" i="1"/>
  <c r="AG55" i="1"/>
  <c r="AG43" i="1"/>
  <c r="AG39" i="1"/>
  <c r="AH40" i="1"/>
  <c r="AH27" i="1"/>
  <c r="AH11" i="1"/>
  <c r="AG7" i="1"/>
  <c r="AH67" i="1"/>
  <c r="AH47" i="1"/>
  <c r="AH31" i="1"/>
  <c r="AG23" i="1"/>
  <c r="AH19" i="1"/>
  <c r="AG15" i="1"/>
  <c r="AH7" i="1"/>
  <c r="AH23" i="1"/>
  <c r="AG19" i="1"/>
  <c r="AE193" i="1"/>
  <c r="AE185" i="1"/>
  <c r="AE191" i="1"/>
  <c r="AE192" i="1"/>
  <c r="AE190" i="1"/>
  <c r="AI3" i="1"/>
  <c r="AG2" i="1"/>
  <c r="AJ3" i="1"/>
  <c r="AE189" i="1"/>
  <c r="AE186" i="1"/>
  <c r="AH108" i="1"/>
  <c r="AE187" i="1"/>
  <c r="AH28" i="1"/>
  <c r="AH24" i="1"/>
  <c r="AE184" i="1"/>
  <c r="AI152" i="1"/>
  <c r="AJ152" i="1"/>
  <c r="AI180" i="1"/>
  <c r="AJ180" i="1"/>
  <c r="AI176" i="1"/>
  <c r="AJ176" i="1"/>
  <c r="AJ172" i="1"/>
  <c r="AI168" i="1"/>
  <c r="AI172" i="1"/>
  <c r="AI139" i="1"/>
  <c r="AJ164" i="1"/>
  <c r="AJ168" i="1"/>
  <c r="AJ139" i="1"/>
  <c r="AI164" i="1"/>
  <c r="AJ127" i="1"/>
  <c r="AI127" i="1"/>
  <c r="AI148" i="1"/>
  <c r="AJ160" i="1"/>
  <c r="AI160" i="1"/>
  <c r="AI115" i="1"/>
  <c r="AJ148" i="1"/>
  <c r="AI119" i="1"/>
  <c r="AJ119" i="1"/>
  <c r="AI135" i="1"/>
  <c r="AJ144" i="1"/>
  <c r="AJ115" i="1"/>
  <c r="AJ107" i="1"/>
  <c r="AI144" i="1"/>
  <c r="AJ123" i="1"/>
  <c r="AI107" i="1"/>
  <c r="AI156" i="1"/>
  <c r="AJ103" i="1"/>
  <c r="AI103" i="1"/>
  <c r="AJ135" i="1"/>
  <c r="AI123" i="1"/>
  <c r="AJ156" i="1"/>
  <c r="AJ99" i="1"/>
  <c r="AI95" i="1"/>
  <c r="AJ95" i="1"/>
  <c r="AI83" i="1"/>
  <c r="AI79" i="1"/>
  <c r="AI111" i="1"/>
  <c r="AI91" i="1"/>
  <c r="AI71" i="1"/>
  <c r="AI99" i="1"/>
  <c r="AJ83" i="1"/>
  <c r="AJ79" i="1"/>
  <c r="AI87" i="1"/>
  <c r="AJ75" i="1"/>
  <c r="AJ71" i="1"/>
  <c r="AJ87" i="1"/>
  <c r="AI131" i="1"/>
  <c r="AJ131" i="1"/>
  <c r="AJ67" i="1"/>
  <c r="AJ111" i="1"/>
  <c r="AJ91" i="1"/>
  <c r="AI67" i="1"/>
  <c r="AJ63" i="1"/>
  <c r="AJ59" i="1"/>
  <c r="AI51" i="1"/>
  <c r="AI59" i="1"/>
  <c r="AJ55" i="1"/>
  <c r="AJ43" i="1"/>
  <c r="AJ39" i="1"/>
  <c r="AI35" i="1"/>
  <c r="AJ19" i="1"/>
  <c r="AJ15" i="1"/>
  <c r="AI55" i="1"/>
  <c r="AJ51" i="1"/>
  <c r="AI47" i="1"/>
  <c r="AJ35" i="1"/>
  <c r="AJ31" i="1"/>
  <c r="AJ27" i="1"/>
  <c r="AJ23" i="1"/>
  <c r="AI63" i="1"/>
  <c r="AI39" i="1"/>
  <c r="AI31" i="1"/>
  <c r="AI15" i="1"/>
  <c r="AJ11" i="1"/>
  <c r="AI75" i="1"/>
  <c r="AJ47" i="1"/>
  <c r="AI43" i="1"/>
  <c r="AI23" i="1"/>
  <c r="AI27" i="1"/>
  <c r="AI19" i="1"/>
  <c r="AI7" i="1"/>
  <c r="AI11" i="1"/>
  <c r="AJ7" i="1"/>
  <c r="AK3" i="1"/>
  <c r="AL3" i="1"/>
  <c r="AI2" i="1"/>
  <c r="AG193" i="1"/>
  <c r="AG189" i="1"/>
  <c r="AG185" i="1"/>
  <c r="AG192" i="1"/>
  <c r="AG188" i="1"/>
  <c r="AG190" i="1"/>
  <c r="AG186" i="1"/>
  <c r="AG191" i="1"/>
  <c r="AG187" i="1"/>
  <c r="AJ84" i="1"/>
  <c r="AJ136" i="1"/>
  <c r="AJ116" i="1"/>
  <c r="AJ120" i="1"/>
  <c r="AJ128" i="1"/>
  <c r="AJ153" i="1"/>
  <c r="AJ141" i="1"/>
  <c r="AJ132" i="1"/>
  <c r="AJ145" i="1"/>
  <c r="AJ157" i="1"/>
  <c r="AJ140" i="1"/>
  <c r="AJ112" i="1"/>
  <c r="AJ108" i="1"/>
  <c r="AJ96" i="1"/>
  <c r="AJ181" i="1"/>
  <c r="AJ64" i="1"/>
  <c r="AG184" i="1"/>
  <c r="AJ20" i="1"/>
  <c r="AJ48" i="1"/>
  <c r="AJ28" i="1"/>
  <c r="AJ8" i="1"/>
  <c r="AJ24" i="1"/>
  <c r="AJ44" i="1"/>
  <c r="AL152" i="1"/>
  <c r="AK152" i="1"/>
  <c r="AL180" i="1"/>
  <c r="AK180" i="1"/>
  <c r="AL176" i="1"/>
  <c r="AK176" i="1"/>
  <c r="AK172" i="1"/>
  <c r="AK168" i="1"/>
  <c r="AL168" i="1"/>
  <c r="AL172" i="1"/>
  <c r="AL139" i="1"/>
  <c r="AK139" i="1"/>
  <c r="AL164" i="1"/>
  <c r="AK164" i="1"/>
  <c r="AL160" i="1"/>
  <c r="AL144" i="1"/>
  <c r="AK115" i="1"/>
  <c r="AK144" i="1"/>
  <c r="AL115" i="1"/>
  <c r="AK148" i="1"/>
  <c r="AK160" i="1"/>
  <c r="AK119" i="1"/>
  <c r="AL148" i="1"/>
  <c r="AK127" i="1"/>
  <c r="AL127" i="1"/>
  <c r="AL119" i="1"/>
  <c r="AK135" i="1"/>
  <c r="AK107" i="1"/>
  <c r="AL107" i="1"/>
  <c r="AL135" i="1"/>
  <c r="AK123" i="1"/>
  <c r="AL156" i="1"/>
  <c r="AK156" i="1"/>
  <c r="AK103" i="1"/>
  <c r="AL95" i="1"/>
  <c r="AL99" i="1"/>
  <c r="AL83" i="1"/>
  <c r="AK79" i="1"/>
  <c r="AL123" i="1"/>
  <c r="AL103" i="1"/>
  <c r="AL111" i="1"/>
  <c r="AK83" i="1"/>
  <c r="AK111" i="1"/>
  <c r="AK99" i="1"/>
  <c r="AL100" i="1"/>
  <c r="AK95" i="1"/>
  <c r="AL79" i="1"/>
  <c r="AL91" i="1"/>
  <c r="AL75" i="1"/>
  <c r="AK71" i="1"/>
  <c r="AL87" i="1"/>
  <c r="AK75" i="1"/>
  <c r="AL131" i="1"/>
  <c r="AK91" i="1"/>
  <c r="AK87" i="1"/>
  <c r="AL67" i="1"/>
  <c r="AK63" i="1"/>
  <c r="AK59" i="1"/>
  <c r="AL71" i="1"/>
  <c r="AL59" i="1"/>
  <c r="AK131" i="1"/>
  <c r="AL132" i="1"/>
  <c r="AK67" i="1"/>
  <c r="AL63" i="1"/>
  <c r="AL55" i="1"/>
  <c r="AL47" i="1"/>
  <c r="AL39" i="1"/>
  <c r="AK39" i="1"/>
  <c r="AK47" i="1"/>
  <c r="AK43" i="1"/>
  <c r="AL27" i="1"/>
  <c r="AL19" i="1"/>
  <c r="AL11" i="1"/>
  <c r="AK55" i="1"/>
  <c r="AL51" i="1"/>
  <c r="AL43" i="1"/>
  <c r="AL35" i="1"/>
  <c r="AL31" i="1"/>
  <c r="AL23" i="1"/>
  <c r="AK23" i="1"/>
  <c r="AK51" i="1"/>
  <c r="AK35" i="1"/>
  <c r="AK19" i="1"/>
  <c r="AL15" i="1"/>
  <c r="AK15" i="1"/>
  <c r="AK31" i="1"/>
  <c r="AK7" i="1"/>
  <c r="AK27" i="1"/>
  <c r="AK11" i="1"/>
  <c r="AL7" i="1"/>
  <c r="AI192" i="1"/>
  <c r="AI191" i="1"/>
  <c r="AI193" i="1"/>
  <c r="AI185" i="1"/>
  <c r="AI190" i="1"/>
  <c r="AM3" i="1"/>
  <c r="AK2" i="1"/>
  <c r="AN3" i="1"/>
  <c r="AI186" i="1"/>
  <c r="AI189" i="1"/>
  <c r="AL140" i="1"/>
  <c r="AL84" i="1"/>
  <c r="AL145" i="1"/>
  <c r="AL136" i="1"/>
  <c r="AL120" i="1"/>
  <c r="AL116" i="1"/>
  <c r="AL112" i="1"/>
  <c r="AL108" i="1"/>
  <c r="AL128" i="1"/>
  <c r="AI187" i="1"/>
  <c r="AL96" i="1"/>
  <c r="AI188" i="1"/>
  <c r="AL181" i="1"/>
  <c r="AL20" i="1"/>
  <c r="AL48" i="1"/>
  <c r="AL8" i="1"/>
  <c r="AI184" i="1"/>
  <c r="AL28" i="1"/>
  <c r="AL44" i="1"/>
  <c r="AL24" i="1"/>
  <c r="AM152" i="1"/>
  <c r="AN152" i="1"/>
  <c r="AM180" i="1"/>
  <c r="AN180" i="1"/>
  <c r="AM176" i="1"/>
  <c r="AM172" i="1"/>
  <c r="AN176" i="1"/>
  <c r="AN172" i="1"/>
  <c r="AM168" i="1"/>
  <c r="AN168" i="1"/>
  <c r="AM139" i="1"/>
  <c r="AM164" i="1"/>
  <c r="AN139" i="1"/>
  <c r="AN164" i="1"/>
  <c r="AN160" i="1"/>
  <c r="AM160" i="1"/>
  <c r="AM144" i="1"/>
  <c r="AN144" i="1"/>
  <c r="AM115" i="1"/>
  <c r="AN115" i="1"/>
  <c r="AN127" i="1"/>
  <c r="AM119" i="1"/>
  <c r="AN119" i="1"/>
  <c r="AM127" i="1"/>
  <c r="AM148" i="1"/>
  <c r="AM135" i="1"/>
  <c r="AN107" i="1"/>
  <c r="AN148" i="1"/>
  <c r="AN135" i="1"/>
  <c r="AN123" i="1"/>
  <c r="AM107" i="1"/>
  <c r="AN108" i="1"/>
  <c r="AM156" i="1"/>
  <c r="AN156" i="1"/>
  <c r="AN103" i="1"/>
  <c r="AM99" i="1"/>
  <c r="AM95" i="1"/>
  <c r="AN95" i="1"/>
  <c r="AM103" i="1"/>
  <c r="AM111" i="1"/>
  <c r="AM83" i="1"/>
  <c r="AN111" i="1"/>
  <c r="AN99" i="1"/>
  <c r="AN83" i="1"/>
  <c r="AM79" i="1"/>
  <c r="AN91" i="1"/>
  <c r="AM75" i="1"/>
  <c r="AN75" i="1"/>
  <c r="AM123" i="1"/>
  <c r="AN87" i="1"/>
  <c r="AN79" i="1"/>
  <c r="AM131" i="1"/>
  <c r="AN131" i="1"/>
  <c r="AM91" i="1"/>
  <c r="AM87" i="1"/>
  <c r="AM71" i="1"/>
  <c r="AM67" i="1"/>
  <c r="AN67" i="1"/>
  <c r="AN71" i="1"/>
  <c r="AM63" i="1"/>
  <c r="AN63" i="1"/>
  <c r="AM59" i="1"/>
  <c r="AM55" i="1"/>
  <c r="AM47" i="1"/>
  <c r="AM39" i="1"/>
  <c r="AM35" i="1"/>
  <c r="AN31" i="1"/>
  <c r="AM27" i="1"/>
  <c r="AM19" i="1"/>
  <c r="AM11" i="1"/>
  <c r="AN11" i="1"/>
  <c r="AN55" i="1"/>
  <c r="AN59" i="1"/>
  <c r="AM43" i="1"/>
  <c r="AN39" i="1"/>
  <c r="AM31" i="1"/>
  <c r="AM23" i="1"/>
  <c r="AM15" i="1"/>
  <c r="AN51" i="1"/>
  <c r="AN47" i="1"/>
  <c r="AN43" i="1"/>
  <c r="AN23" i="1"/>
  <c r="AN15" i="1"/>
  <c r="AM51" i="1"/>
  <c r="AN35" i="1"/>
  <c r="AM7" i="1"/>
  <c r="AN19" i="1"/>
  <c r="AN7" i="1"/>
  <c r="AN27" i="1"/>
  <c r="AK191" i="1"/>
  <c r="AK190" i="1"/>
  <c r="AK186" i="1"/>
  <c r="AK192" i="1"/>
  <c r="AK185" i="1"/>
  <c r="AK193" i="1"/>
  <c r="AM2" i="1"/>
  <c r="AP3" i="1"/>
  <c r="AO3" i="1"/>
  <c r="AK189" i="1"/>
  <c r="AN84" i="1"/>
  <c r="AN120" i="1"/>
  <c r="AN136" i="1"/>
  <c r="AN145" i="1"/>
  <c r="AN140" i="1"/>
  <c r="AN132" i="1"/>
  <c r="AN116" i="1"/>
  <c r="AN112" i="1"/>
  <c r="AK187" i="1"/>
  <c r="AN96" i="1"/>
  <c r="AN128" i="1"/>
  <c r="AN181" i="1"/>
  <c r="AN20" i="1"/>
  <c r="AK188" i="1"/>
  <c r="AN48" i="1"/>
  <c r="AN8" i="1"/>
  <c r="AK184" i="1"/>
  <c r="AN28" i="1"/>
  <c r="AN24" i="1"/>
  <c r="AN44" i="1"/>
  <c r="AO152" i="1"/>
  <c r="AP152" i="1"/>
  <c r="AO180" i="1"/>
  <c r="AP180" i="1"/>
  <c r="AP176" i="1"/>
  <c r="AO176" i="1"/>
  <c r="AO168" i="1"/>
  <c r="AP172" i="1"/>
  <c r="AP168" i="1"/>
  <c r="AO139" i="1"/>
  <c r="AO172" i="1"/>
  <c r="AP164" i="1"/>
  <c r="AP139" i="1"/>
  <c r="AP160" i="1"/>
  <c r="AO164" i="1"/>
  <c r="AO144" i="1"/>
  <c r="AO160" i="1"/>
  <c r="AP127" i="1"/>
  <c r="AP144" i="1"/>
  <c r="AO115" i="1"/>
  <c r="AP148" i="1"/>
  <c r="AO119" i="1"/>
  <c r="AP115" i="1"/>
  <c r="AO127" i="1"/>
  <c r="AO148" i="1"/>
  <c r="AO123" i="1"/>
  <c r="AO135" i="1"/>
  <c r="AO107" i="1"/>
  <c r="AP119" i="1"/>
  <c r="AP135" i="1"/>
  <c r="AP107" i="1"/>
  <c r="AP123" i="1"/>
  <c r="AO103" i="1"/>
  <c r="AO156" i="1"/>
  <c r="AP99" i="1"/>
  <c r="AO95" i="1"/>
  <c r="AO83" i="1"/>
  <c r="AP156" i="1"/>
  <c r="AP83" i="1"/>
  <c r="AP111" i="1"/>
  <c r="AO111" i="1"/>
  <c r="AO99" i="1"/>
  <c r="AP95" i="1"/>
  <c r="AP79" i="1"/>
  <c r="AP91" i="1"/>
  <c r="AP87" i="1"/>
  <c r="AP103" i="1"/>
  <c r="AO87" i="1"/>
  <c r="AO75" i="1"/>
  <c r="AO131" i="1"/>
  <c r="AO91" i="1"/>
  <c r="AP75" i="1"/>
  <c r="AO79" i="1"/>
  <c r="AP131" i="1"/>
  <c r="AP63" i="1"/>
  <c r="AP59" i="1"/>
  <c r="AO71" i="1"/>
  <c r="AO63" i="1"/>
  <c r="AP55" i="1"/>
  <c r="AO67" i="1"/>
  <c r="AO51" i="1"/>
  <c r="AP47" i="1"/>
  <c r="AO59" i="1"/>
  <c r="AP51" i="1"/>
  <c r="AO43" i="1"/>
  <c r="AP39" i="1"/>
  <c r="AP27" i="1"/>
  <c r="AO23" i="1"/>
  <c r="AP11" i="1"/>
  <c r="AP71" i="1"/>
  <c r="AO55" i="1"/>
  <c r="AO47" i="1"/>
  <c r="AP35" i="1"/>
  <c r="AO31" i="1"/>
  <c r="AO19" i="1"/>
  <c r="AP15" i="1"/>
  <c r="AO15" i="1"/>
  <c r="AO11" i="1"/>
  <c r="AP67" i="1"/>
  <c r="AP43" i="1"/>
  <c r="AO39" i="1"/>
  <c r="AO35" i="1"/>
  <c r="AP19" i="1"/>
  <c r="AP7" i="1"/>
  <c r="AP31" i="1"/>
  <c r="AO7" i="1"/>
  <c r="AO27" i="1"/>
  <c r="AP23" i="1"/>
  <c r="AR3" i="1"/>
  <c r="AQ3" i="1"/>
  <c r="AO2" i="1"/>
  <c r="AM190" i="1"/>
  <c r="AM191" i="1"/>
  <c r="AM192" i="1"/>
  <c r="AM193" i="1"/>
  <c r="AM185" i="1"/>
  <c r="AM186" i="1"/>
  <c r="AP96" i="1"/>
  <c r="AM187" i="1"/>
  <c r="AP64" i="1"/>
  <c r="AM189" i="1"/>
  <c r="AP44" i="1"/>
  <c r="AM188" i="1"/>
  <c r="AM184" i="1"/>
  <c r="AQ152" i="1"/>
  <c r="AR152" i="1"/>
  <c r="AR180" i="1"/>
  <c r="AQ180" i="1"/>
  <c r="AQ176" i="1"/>
  <c r="AQ172" i="1"/>
  <c r="AR176" i="1"/>
  <c r="AQ168" i="1"/>
  <c r="AR168" i="1"/>
  <c r="AR172" i="1"/>
  <c r="AQ139" i="1"/>
  <c r="AQ164" i="1"/>
  <c r="AR164" i="1"/>
  <c r="AR139" i="1"/>
  <c r="AR160" i="1"/>
  <c r="AQ160" i="1"/>
  <c r="AR144" i="1"/>
  <c r="AQ144" i="1"/>
  <c r="AQ115" i="1"/>
  <c r="AQ127" i="1"/>
  <c r="AR115" i="1"/>
  <c r="AR148" i="1"/>
  <c r="AQ148" i="1"/>
  <c r="AR135" i="1"/>
  <c r="AR127" i="1"/>
  <c r="AR119" i="1"/>
  <c r="AQ107" i="1"/>
  <c r="AQ119" i="1"/>
  <c r="AQ135" i="1"/>
  <c r="AR107" i="1"/>
  <c r="AQ123" i="1"/>
  <c r="AR123" i="1"/>
  <c r="AR156" i="1"/>
  <c r="AQ111" i="1"/>
  <c r="AQ156" i="1"/>
  <c r="AQ103" i="1"/>
  <c r="AR99" i="1"/>
  <c r="AQ99" i="1"/>
  <c r="AR83" i="1"/>
  <c r="AR103" i="1"/>
  <c r="AR111" i="1"/>
  <c r="AR79" i="1"/>
  <c r="AQ79" i="1"/>
  <c r="AR87" i="1"/>
  <c r="AQ87" i="1"/>
  <c r="AR75" i="1"/>
  <c r="AQ131" i="1"/>
  <c r="AR95" i="1"/>
  <c r="AR91" i="1"/>
  <c r="AQ75" i="1"/>
  <c r="AQ71" i="1"/>
  <c r="AQ83" i="1"/>
  <c r="AR131" i="1"/>
  <c r="AR71" i="1"/>
  <c r="AQ63" i="1"/>
  <c r="AR63" i="1"/>
  <c r="AR59" i="1"/>
  <c r="AQ55" i="1"/>
  <c r="AR55" i="1"/>
  <c r="AQ47" i="1"/>
  <c r="AQ35" i="1"/>
  <c r="AR67" i="1"/>
  <c r="AR51" i="1"/>
  <c r="AR35" i="1"/>
  <c r="AQ95" i="1"/>
  <c r="AQ91" i="1"/>
  <c r="AQ59" i="1"/>
  <c r="AQ51" i="1"/>
  <c r="AR43" i="1"/>
  <c r="AQ39" i="1"/>
  <c r="AQ31" i="1"/>
  <c r="AQ27" i="1"/>
  <c r="AQ19" i="1"/>
  <c r="AR19" i="1"/>
  <c r="AQ15" i="1"/>
  <c r="AQ11" i="1"/>
  <c r="AR11" i="1"/>
  <c r="AR7" i="1"/>
  <c r="AQ7" i="1"/>
  <c r="AQ67" i="1"/>
  <c r="AR47" i="1"/>
  <c r="AR27" i="1"/>
  <c r="AR39" i="1"/>
  <c r="AQ43" i="1"/>
  <c r="AR23" i="1"/>
  <c r="AR31" i="1"/>
  <c r="AQ23" i="1"/>
  <c r="AR15" i="1"/>
  <c r="AO190" i="1"/>
  <c r="AO186" i="1"/>
  <c r="AO193" i="1"/>
  <c r="AO189" i="1"/>
  <c r="AO185" i="1"/>
  <c r="AO191" i="1"/>
  <c r="AO188" i="1"/>
  <c r="AO192" i="1"/>
  <c r="AO184" i="1"/>
  <c r="AQ2" i="1"/>
  <c r="AT3" i="1"/>
  <c r="AU3" i="1"/>
  <c r="AO187" i="1"/>
  <c r="AR128" i="1"/>
  <c r="AR64" i="1"/>
  <c r="AR96" i="1"/>
  <c r="AT152" i="1"/>
  <c r="AU152" i="1"/>
  <c r="AU180" i="1"/>
  <c r="AT180" i="1"/>
  <c r="AU176" i="1"/>
  <c r="AU172" i="1"/>
  <c r="AT168" i="1"/>
  <c r="AU168" i="1"/>
  <c r="AT172" i="1"/>
  <c r="AU139" i="1"/>
  <c r="AT176" i="1"/>
  <c r="AT139" i="1"/>
  <c r="AU164" i="1"/>
  <c r="AT164" i="1"/>
  <c r="AT160" i="1"/>
  <c r="AU144" i="1"/>
  <c r="AU115" i="1"/>
  <c r="AU160" i="1"/>
  <c r="AT144" i="1"/>
  <c r="AU127" i="1"/>
  <c r="AT127" i="1"/>
  <c r="AU148" i="1"/>
  <c r="AT119" i="1"/>
  <c r="AT148" i="1"/>
  <c r="AT115" i="1"/>
  <c r="AU119" i="1"/>
  <c r="AT135" i="1"/>
  <c r="AU135" i="1"/>
  <c r="AU107" i="1"/>
  <c r="AT103" i="1"/>
  <c r="AU123" i="1"/>
  <c r="AT156" i="1"/>
  <c r="AU103" i="1"/>
  <c r="AT107" i="1"/>
  <c r="AT123" i="1"/>
  <c r="AT95" i="1"/>
  <c r="AU156" i="1"/>
  <c r="AU111" i="1"/>
  <c r="AT99" i="1"/>
  <c r="AU99" i="1"/>
  <c r="AT111" i="1"/>
  <c r="AT83" i="1"/>
  <c r="AU95" i="1"/>
  <c r="AU79" i="1"/>
  <c r="AT87" i="1"/>
  <c r="AU131" i="1"/>
  <c r="AU83" i="1"/>
  <c r="AT75" i="1"/>
  <c r="AT79" i="1"/>
  <c r="AT131" i="1"/>
  <c r="AT71" i="1"/>
  <c r="AU91" i="1"/>
  <c r="AU71" i="1"/>
  <c r="AU67" i="1"/>
  <c r="AU63" i="1"/>
  <c r="AU75" i="1"/>
  <c r="AT67" i="1"/>
  <c r="AT59" i="1"/>
  <c r="AU51" i="1"/>
  <c r="AU55" i="1"/>
  <c r="AT55" i="1"/>
  <c r="AU47" i="1"/>
  <c r="AU39" i="1"/>
  <c r="AT91" i="1"/>
  <c r="AU87" i="1"/>
  <c r="AT51" i="1"/>
  <c r="AU27" i="1"/>
  <c r="AU19" i="1"/>
  <c r="AT63" i="1"/>
  <c r="AU59" i="1"/>
  <c r="AT47" i="1"/>
  <c r="AT43" i="1"/>
  <c r="AU35" i="1"/>
  <c r="AU23" i="1"/>
  <c r="AT23" i="1"/>
  <c r="AT19" i="1"/>
  <c r="AT15" i="1"/>
  <c r="AU43" i="1"/>
  <c r="AT35" i="1"/>
  <c r="AT31" i="1"/>
  <c r="AU7" i="1"/>
  <c r="AT27" i="1"/>
  <c r="AT11" i="1"/>
  <c r="AT39" i="1"/>
  <c r="AU31" i="1"/>
  <c r="AU11" i="1"/>
  <c r="AU15" i="1"/>
  <c r="AT7" i="1"/>
  <c r="AS73" i="1"/>
  <c r="AS154" i="1"/>
  <c r="AS21" i="1"/>
  <c r="H8" i="2"/>
  <c r="AS69" i="1"/>
  <c r="C20" i="2"/>
  <c r="K20" i="2"/>
  <c r="L20" i="2"/>
  <c r="AS174" i="1"/>
  <c r="AS150" i="1"/>
  <c r="AS77" i="1"/>
  <c r="AS121" i="1"/>
  <c r="AS158" i="1"/>
  <c r="AS133" i="1"/>
  <c r="AS101" i="1"/>
  <c r="AS109" i="1"/>
  <c r="AS61" i="1"/>
  <c r="AS146" i="1"/>
  <c r="AS45" i="1"/>
  <c r="AS105" i="1"/>
  <c r="AS29" i="1"/>
  <c r="AS117" i="1"/>
  <c r="AS33" i="1"/>
  <c r="AS13" i="1"/>
  <c r="AS37" i="1"/>
  <c r="AS17" i="1"/>
  <c r="AS85" i="1"/>
  <c r="AS89" i="1"/>
  <c r="AS137" i="1"/>
  <c r="AQ193" i="1"/>
  <c r="AS193" i="1"/>
  <c r="AQ189" i="1"/>
  <c r="AS189" i="1"/>
  <c r="AQ185" i="1"/>
  <c r="AS185" i="1"/>
  <c r="AQ192" i="1"/>
  <c r="AS192" i="1"/>
  <c r="AQ188" i="1"/>
  <c r="AS188" i="1"/>
  <c r="AQ184" i="1"/>
  <c r="AS184" i="1"/>
  <c r="AQ190" i="1"/>
  <c r="AS190" i="1"/>
  <c r="AQ186" i="1"/>
  <c r="AS186" i="1"/>
  <c r="AQ191" i="1"/>
  <c r="AS191" i="1"/>
  <c r="AS25" i="1"/>
  <c r="AS170" i="1"/>
  <c r="AS178" i="1"/>
  <c r="AS129" i="1"/>
  <c r="AS166" i="1"/>
  <c r="AS5" i="1"/>
  <c r="AS65" i="1"/>
  <c r="AS142" i="1"/>
  <c r="AV3" i="1"/>
  <c r="AT2" i="1"/>
  <c r="AW3" i="1"/>
  <c r="AS41" i="1"/>
  <c r="AS97" i="1"/>
  <c r="AS162" i="1"/>
  <c r="AS57" i="1"/>
  <c r="AS81" i="1"/>
  <c r="AS125" i="1"/>
  <c r="AS53" i="1"/>
  <c r="AS9" i="1"/>
  <c r="N5" i="2"/>
  <c r="AS49" i="1"/>
  <c r="AS113" i="1"/>
  <c r="AS93" i="1"/>
  <c r="AQ187" i="1"/>
  <c r="AS187" i="1"/>
  <c r="AV152" i="1"/>
  <c r="AW152" i="1"/>
  <c r="I4" i="2"/>
  <c r="N4" i="2"/>
  <c r="AV180" i="1"/>
  <c r="AV176" i="1"/>
  <c r="AW176" i="1"/>
  <c r="AW172" i="1"/>
  <c r="AV168" i="1"/>
  <c r="AW180" i="1"/>
  <c r="AV172" i="1"/>
  <c r="AW168" i="1"/>
  <c r="AV139" i="1"/>
  <c r="AW139" i="1"/>
  <c r="AV164" i="1"/>
  <c r="AW160" i="1"/>
  <c r="AW164" i="1"/>
  <c r="AV144" i="1"/>
  <c r="AW144" i="1"/>
  <c r="AW115" i="1"/>
  <c r="AV160" i="1"/>
  <c r="AW127" i="1"/>
  <c r="AV127" i="1"/>
  <c r="AV115" i="1"/>
  <c r="AV148" i="1"/>
  <c r="AV119" i="1"/>
  <c r="AW135" i="1"/>
  <c r="AW119" i="1"/>
  <c r="AV135" i="1"/>
  <c r="AW107" i="1"/>
  <c r="AV107" i="1"/>
  <c r="AW123" i="1"/>
  <c r="AW148" i="1"/>
  <c r="AW111" i="1"/>
  <c r="AV156" i="1"/>
  <c r="AW103" i="1"/>
  <c r="AV103" i="1"/>
  <c r="AW156" i="1"/>
  <c r="AV111" i="1"/>
  <c r="AW83" i="1"/>
  <c r="AV83" i="1"/>
  <c r="AV123" i="1"/>
  <c r="AV99" i="1"/>
  <c r="AV95" i="1"/>
  <c r="AV79" i="1"/>
  <c r="AV87" i="1"/>
  <c r="AW75" i="1"/>
  <c r="AW131" i="1"/>
  <c r="AW95" i="1"/>
  <c r="AW79" i="1"/>
  <c r="AV91" i="1"/>
  <c r="AW91" i="1"/>
  <c r="AV75" i="1"/>
  <c r="AV71" i="1"/>
  <c r="AW99" i="1"/>
  <c r="AW87" i="1"/>
  <c r="AW71" i="1"/>
  <c r="AV131" i="1"/>
  <c r="AV63" i="1"/>
  <c r="AW63" i="1"/>
  <c r="AV59" i="1"/>
  <c r="AV55" i="1"/>
  <c r="AW67" i="1"/>
  <c r="AW51" i="1"/>
  <c r="AW47" i="1"/>
  <c r="AV67" i="1"/>
  <c r="AW59" i="1"/>
  <c r="AV51" i="1"/>
  <c r="AV43" i="1"/>
  <c r="AW35" i="1"/>
  <c r="AW31" i="1"/>
  <c r="AV31" i="1"/>
  <c r="AV23" i="1"/>
  <c r="AW55" i="1"/>
  <c r="AW43" i="1"/>
  <c r="AW39" i="1"/>
  <c r="AV35" i="1"/>
  <c r="AV27" i="1"/>
  <c r="AV19" i="1"/>
  <c r="AV15" i="1"/>
  <c r="AV11" i="1"/>
  <c r="AW23" i="1"/>
  <c r="AW11" i="1"/>
  <c r="AW7" i="1"/>
  <c r="AW27" i="1"/>
  <c r="AV39" i="1"/>
  <c r="AW19" i="1"/>
  <c r="AW15" i="1"/>
  <c r="AV47" i="1"/>
  <c r="AV7" i="1"/>
  <c r="N23" i="2"/>
  <c r="B25" i="2"/>
  <c r="N25" i="2"/>
  <c r="H25" i="2"/>
  <c r="D25" i="2"/>
  <c r="E25" i="2"/>
  <c r="G25" i="2"/>
  <c r="I25" i="2"/>
  <c r="F25" i="2"/>
  <c r="C25" i="2"/>
  <c r="K25" i="2"/>
  <c r="L25" i="2"/>
  <c r="H23" i="2"/>
  <c r="F23" i="2"/>
  <c r="B23" i="2"/>
  <c r="G23" i="2"/>
  <c r="C23" i="2"/>
  <c r="K23" i="2"/>
  <c r="L23" i="2"/>
  <c r="I23" i="2"/>
  <c r="E23" i="2"/>
  <c r="D23" i="2"/>
  <c r="B40" i="2"/>
  <c r="N40" i="2"/>
  <c r="F40" i="2"/>
  <c r="G40" i="2"/>
  <c r="H40" i="2"/>
  <c r="D40" i="2"/>
  <c r="I40" i="2"/>
  <c r="C40" i="2"/>
  <c r="K40" i="2"/>
  <c r="L40" i="2"/>
  <c r="E40" i="2"/>
  <c r="B39" i="2"/>
  <c r="N39" i="2"/>
  <c r="F39" i="2"/>
  <c r="D39" i="2"/>
  <c r="H39" i="2"/>
  <c r="E39" i="2"/>
  <c r="I39" i="2"/>
  <c r="C39" i="2"/>
  <c r="K39" i="2"/>
  <c r="L39" i="2"/>
  <c r="G39" i="2"/>
  <c r="F8" i="2"/>
  <c r="C8" i="2"/>
  <c r="K8" i="2"/>
  <c r="L8" i="2"/>
  <c r="B41" i="2"/>
  <c r="N41" i="2"/>
  <c r="F41" i="2"/>
  <c r="E41" i="2"/>
  <c r="H41" i="2"/>
  <c r="I41" i="2"/>
  <c r="C41" i="2"/>
  <c r="K41" i="2"/>
  <c r="L41" i="2"/>
  <c r="D41" i="2"/>
  <c r="G41" i="2"/>
  <c r="I8" i="2"/>
  <c r="B8" i="2"/>
  <c r="G8" i="2"/>
  <c r="E8" i="2"/>
  <c r="N8" i="2"/>
  <c r="D8" i="2"/>
  <c r="F20" i="2"/>
  <c r="D20" i="2"/>
  <c r="B20" i="2"/>
  <c r="G20" i="2"/>
  <c r="E20" i="2"/>
  <c r="H20" i="2"/>
  <c r="N20" i="2"/>
  <c r="I20" i="2"/>
  <c r="N42" i="2"/>
  <c r="B42" i="2"/>
  <c r="D42" i="2"/>
  <c r="C42" i="2"/>
  <c r="K42" i="2"/>
  <c r="L42" i="2"/>
  <c r="H42" i="2"/>
  <c r="I42" i="2"/>
  <c r="F42" i="2"/>
  <c r="G42" i="2"/>
  <c r="E42" i="2"/>
  <c r="B43" i="2"/>
  <c r="N43" i="2"/>
  <c r="I43" i="2"/>
  <c r="C43" i="2"/>
  <c r="K43" i="2"/>
  <c r="L43" i="2"/>
  <c r="E43" i="2"/>
  <c r="D43" i="2"/>
  <c r="G43" i="2"/>
  <c r="H43" i="2"/>
  <c r="F43" i="2"/>
  <c r="N38" i="2"/>
  <c r="B38" i="2"/>
  <c r="D38" i="2"/>
  <c r="I38" i="2"/>
  <c r="G38" i="2"/>
  <c r="C38" i="2"/>
  <c r="K38" i="2"/>
  <c r="L38" i="2"/>
  <c r="F38" i="2"/>
  <c r="H38" i="2"/>
  <c r="E38" i="2"/>
  <c r="N37" i="2"/>
  <c r="B37" i="2"/>
  <c r="F37" i="2"/>
  <c r="H37" i="2"/>
  <c r="E37" i="2"/>
  <c r="G37" i="2"/>
  <c r="D37" i="2"/>
  <c r="C37" i="2"/>
  <c r="K37" i="2"/>
  <c r="L37" i="2"/>
  <c r="I37" i="2"/>
  <c r="N19" i="2"/>
  <c r="B19" i="2"/>
  <c r="C19" i="2"/>
  <c r="K19" i="2"/>
  <c r="L19" i="2"/>
  <c r="I19" i="2"/>
  <c r="D19" i="2"/>
  <c r="H19" i="2"/>
  <c r="G19" i="2"/>
  <c r="E19" i="2"/>
  <c r="F19" i="2"/>
  <c r="N21" i="2"/>
  <c r="B21" i="2"/>
  <c r="I21" i="2"/>
  <c r="G21" i="2"/>
  <c r="C21" i="2"/>
  <c r="K21" i="2"/>
  <c r="L21" i="2"/>
  <c r="E21" i="2"/>
  <c r="H21" i="2"/>
  <c r="D21" i="2"/>
  <c r="F21" i="2"/>
  <c r="N9" i="2"/>
  <c r="B9" i="2"/>
  <c r="H9" i="2"/>
  <c r="G9" i="2"/>
  <c r="C9" i="2"/>
  <c r="K9" i="2"/>
  <c r="L9" i="2"/>
  <c r="D9" i="2"/>
  <c r="I9" i="2"/>
  <c r="F9" i="2"/>
  <c r="E9" i="2"/>
  <c r="N6" i="2"/>
  <c r="B6" i="2"/>
  <c r="D6" i="2"/>
  <c r="H6" i="2"/>
  <c r="E6" i="2"/>
  <c r="F6" i="2"/>
  <c r="G6" i="2"/>
  <c r="C6" i="2"/>
  <c r="K6" i="2"/>
  <c r="L6" i="2"/>
  <c r="I6" i="2"/>
  <c r="N31" i="2"/>
  <c r="B31" i="2"/>
  <c r="D31" i="2"/>
  <c r="F31" i="2"/>
  <c r="C31" i="2"/>
  <c r="K31" i="2"/>
  <c r="L31" i="2"/>
  <c r="I31" i="2"/>
  <c r="G31" i="2"/>
  <c r="H31" i="2"/>
  <c r="E31" i="2"/>
  <c r="N29" i="2"/>
  <c r="B29" i="2"/>
  <c r="E29" i="2"/>
  <c r="F29" i="2"/>
  <c r="H29" i="2"/>
  <c r="I29" i="2"/>
  <c r="D29" i="2"/>
  <c r="C29" i="2"/>
  <c r="K29" i="2"/>
  <c r="L29" i="2"/>
  <c r="G29" i="2"/>
  <c r="N22" i="2"/>
  <c r="B22" i="2"/>
  <c r="C22" i="2"/>
  <c r="K22" i="2"/>
  <c r="L22" i="2"/>
  <c r="G22" i="2"/>
  <c r="E22" i="2"/>
  <c r="H22" i="2"/>
  <c r="F22" i="2"/>
  <c r="I22" i="2"/>
  <c r="D22" i="2"/>
  <c r="N7" i="2"/>
  <c r="B7" i="2"/>
  <c r="E7" i="2"/>
  <c r="H7" i="2"/>
  <c r="I7" i="2"/>
  <c r="F7" i="2"/>
  <c r="D7" i="2"/>
  <c r="G7" i="2"/>
  <c r="C7" i="2"/>
  <c r="K7" i="2"/>
  <c r="L7" i="2"/>
  <c r="N28" i="2"/>
  <c r="B28" i="2"/>
  <c r="I28" i="2"/>
  <c r="H28" i="2"/>
  <c r="F28" i="2"/>
  <c r="D28" i="2"/>
  <c r="G28" i="2"/>
  <c r="C28" i="2"/>
  <c r="K28" i="2"/>
  <c r="L28" i="2"/>
  <c r="E28" i="2"/>
  <c r="N17" i="2"/>
  <c r="B17" i="2"/>
  <c r="C17" i="2"/>
  <c r="K17" i="2"/>
  <c r="L17" i="2"/>
  <c r="H17" i="2"/>
  <c r="D17" i="2"/>
  <c r="G17" i="2"/>
  <c r="E17" i="2"/>
  <c r="I17" i="2"/>
  <c r="F17" i="2"/>
  <c r="N16" i="2"/>
  <c r="B16" i="2"/>
  <c r="G16" i="2"/>
  <c r="I16" i="2"/>
  <c r="D16" i="2"/>
  <c r="C16" i="2"/>
  <c r="K16" i="2"/>
  <c r="L16" i="2"/>
  <c r="F16" i="2"/>
  <c r="H16" i="2"/>
  <c r="E16" i="2"/>
  <c r="N24" i="2"/>
  <c r="B24" i="2"/>
  <c r="C24" i="2"/>
  <c r="K24" i="2"/>
  <c r="L24" i="2"/>
  <c r="F24" i="2"/>
  <c r="E24" i="2"/>
  <c r="I24" i="2"/>
  <c r="D24" i="2"/>
  <c r="H24" i="2"/>
  <c r="G24" i="2"/>
  <c r="N11" i="2"/>
  <c r="B11" i="2"/>
  <c r="G11" i="2"/>
  <c r="H11" i="2"/>
  <c r="D11" i="2"/>
  <c r="C11" i="2"/>
  <c r="K11" i="2"/>
  <c r="L11" i="2"/>
  <c r="E11" i="2"/>
  <c r="F11" i="2"/>
  <c r="I11" i="2"/>
  <c r="N14" i="2"/>
  <c r="B14" i="2"/>
  <c r="C14" i="2"/>
  <c r="K14" i="2"/>
  <c r="L14" i="2"/>
  <c r="D14" i="2"/>
  <c r="F14" i="2"/>
  <c r="E14" i="2"/>
  <c r="H14" i="2"/>
  <c r="G14" i="2"/>
  <c r="I14" i="2"/>
  <c r="N32" i="2"/>
  <c r="B32" i="2"/>
  <c r="F32" i="2"/>
  <c r="I32" i="2"/>
  <c r="G32" i="2"/>
  <c r="E32" i="2"/>
  <c r="C32" i="2"/>
  <c r="K32" i="2"/>
  <c r="L32" i="2"/>
  <c r="H32" i="2"/>
  <c r="D32" i="2"/>
  <c r="N26" i="2"/>
  <c r="B26" i="2"/>
  <c r="E26" i="2"/>
  <c r="H26" i="2"/>
  <c r="I26" i="2"/>
  <c r="C26" i="2"/>
  <c r="K26" i="2"/>
  <c r="L26" i="2"/>
  <c r="F26" i="2"/>
  <c r="G26" i="2"/>
  <c r="D26" i="2"/>
  <c r="N15" i="2"/>
  <c r="B15" i="2"/>
  <c r="E15" i="2"/>
  <c r="D15" i="2"/>
  <c r="H15" i="2"/>
  <c r="F15" i="2"/>
  <c r="C15" i="2"/>
  <c r="K15" i="2"/>
  <c r="L15" i="2"/>
  <c r="G15" i="2"/>
  <c r="I15" i="2"/>
  <c r="N30" i="2"/>
  <c r="B30" i="2"/>
  <c r="E30" i="2"/>
  <c r="F30" i="2"/>
  <c r="G30" i="2"/>
  <c r="I30" i="2"/>
  <c r="H30" i="2"/>
  <c r="D30" i="2"/>
  <c r="C30" i="2"/>
  <c r="K30" i="2"/>
  <c r="L30" i="2"/>
  <c r="B5" i="2"/>
  <c r="D5" i="2"/>
  <c r="G5" i="2"/>
  <c r="F5" i="2"/>
  <c r="I5" i="2"/>
  <c r="H5" i="2"/>
  <c r="E5" i="2"/>
  <c r="C5" i="2"/>
  <c r="K5" i="2"/>
  <c r="L5" i="2"/>
  <c r="N27" i="2"/>
  <c r="B27" i="2"/>
  <c r="C27" i="2"/>
  <c r="K27" i="2"/>
  <c r="L27" i="2"/>
  <c r="E27" i="2"/>
  <c r="I27" i="2"/>
  <c r="H27" i="2"/>
  <c r="G27" i="2"/>
  <c r="D27" i="2"/>
  <c r="F27" i="2"/>
  <c r="N13" i="2"/>
  <c r="B13" i="2"/>
  <c r="C13" i="2"/>
  <c r="K13" i="2"/>
  <c r="L13" i="2"/>
  <c r="D13" i="2"/>
  <c r="I13" i="2"/>
  <c r="F13" i="2"/>
  <c r="G13" i="2"/>
  <c r="E13" i="2"/>
  <c r="H13" i="2"/>
  <c r="N35" i="2"/>
  <c r="B35" i="2"/>
  <c r="G35" i="2"/>
  <c r="E35" i="2"/>
  <c r="I35" i="2"/>
  <c r="C35" i="2"/>
  <c r="K35" i="2"/>
  <c r="L35" i="2"/>
  <c r="D35" i="2"/>
  <c r="H35" i="2"/>
  <c r="F35" i="2"/>
  <c r="N36" i="2"/>
  <c r="B36" i="2"/>
  <c r="G36" i="2"/>
  <c r="C36" i="2"/>
  <c r="K36" i="2"/>
  <c r="L36" i="2"/>
  <c r="H36" i="2"/>
  <c r="F36" i="2"/>
  <c r="E36" i="2"/>
  <c r="D36" i="2"/>
  <c r="I36" i="2"/>
  <c r="N12" i="2"/>
  <c r="B12" i="2"/>
  <c r="D12" i="2"/>
  <c r="G12" i="2"/>
  <c r="I12" i="2"/>
  <c r="F12" i="2"/>
  <c r="C12" i="2"/>
  <c r="K12" i="2"/>
  <c r="L12" i="2"/>
  <c r="E12" i="2"/>
  <c r="H12" i="2"/>
  <c r="N10" i="2"/>
  <c r="B10" i="2"/>
  <c r="I10" i="2"/>
  <c r="G10" i="2"/>
  <c r="C10" i="2"/>
  <c r="K10" i="2"/>
  <c r="L10" i="2"/>
  <c r="D10" i="2"/>
  <c r="F10" i="2"/>
  <c r="E10" i="2"/>
  <c r="H10" i="2"/>
  <c r="N18" i="2"/>
  <c r="B18" i="2"/>
  <c r="E18" i="2"/>
  <c r="F18" i="2"/>
  <c r="H18" i="2"/>
  <c r="G18" i="2"/>
  <c r="C18" i="2"/>
  <c r="K18" i="2"/>
  <c r="L18" i="2"/>
  <c r="I18" i="2"/>
  <c r="D18" i="2"/>
  <c r="N34" i="2"/>
  <c r="B34" i="2"/>
  <c r="F34" i="2"/>
  <c r="E34" i="2"/>
  <c r="C34" i="2"/>
  <c r="K34" i="2"/>
  <c r="L34" i="2"/>
  <c r="H34" i="2"/>
  <c r="I34" i="2"/>
  <c r="D34" i="2"/>
  <c r="G34" i="2"/>
  <c r="B33" i="2"/>
  <c r="H33" i="2"/>
  <c r="C33" i="2"/>
  <c r="K33" i="2"/>
  <c r="L33" i="2"/>
  <c r="D33" i="2"/>
  <c r="I33" i="2"/>
  <c r="F33" i="2"/>
  <c r="E33" i="2"/>
  <c r="G33" i="2"/>
  <c r="G4" i="2"/>
  <c r="H4" i="2"/>
  <c r="E4" i="2"/>
  <c r="F4" i="2"/>
  <c r="C4" i="2"/>
  <c r="D4" i="2"/>
  <c r="B4" i="2"/>
  <c r="N33" i="2"/>
  <c r="AX3" i="1"/>
  <c r="AY3" i="1"/>
  <c r="AV2" i="1"/>
  <c r="AT188" i="1"/>
  <c r="AT185" i="1"/>
  <c r="AT191" i="1"/>
  <c r="AT184" i="1"/>
  <c r="AT190" i="1"/>
  <c r="AT192" i="1"/>
  <c r="AT189" i="1"/>
  <c r="AT187" i="1"/>
  <c r="AT193" i="1"/>
  <c r="AT186" i="1"/>
  <c r="AY152" i="1"/>
  <c r="AX152" i="1"/>
  <c r="AY180" i="1"/>
  <c r="AX180" i="1"/>
  <c r="AY176" i="1"/>
  <c r="AY172" i="1"/>
  <c r="AX176" i="1"/>
  <c r="AX172" i="1"/>
  <c r="AY168" i="1"/>
  <c r="AX139" i="1"/>
  <c r="AY139" i="1"/>
  <c r="AX168" i="1"/>
  <c r="AX164" i="1"/>
  <c r="AY164" i="1"/>
  <c r="AY160" i="1"/>
  <c r="AX160" i="1"/>
  <c r="AX144" i="1"/>
  <c r="AY144" i="1"/>
  <c r="AY127" i="1"/>
  <c r="AX148" i="1"/>
  <c r="AX127" i="1"/>
  <c r="AY115" i="1"/>
  <c r="AY148" i="1"/>
  <c r="AX119" i="1"/>
  <c r="AX115" i="1"/>
  <c r="AY119" i="1"/>
  <c r="AX123" i="1"/>
  <c r="AY107" i="1"/>
  <c r="AX107" i="1"/>
  <c r="AX156" i="1"/>
  <c r="AY123" i="1"/>
  <c r="AY135" i="1"/>
  <c r="AY156" i="1"/>
  <c r="AX103" i="1"/>
  <c r="AX99" i="1"/>
  <c r="AX95" i="1"/>
  <c r="AX83" i="1"/>
  <c r="AX135" i="1"/>
  <c r="AY111" i="1"/>
  <c r="AY95" i="1"/>
  <c r="AY79" i="1"/>
  <c r="AX111" i="1"/>
  <c r="AX79" i="1"/>
  <c r="AX87" i="1"/>
  <c r="AY99" i="1"/>
  <c r="AY75" i="1"/>
  <c r="AX131" i="1"/>
  <c r="AX91" i="1"/>
  <c r="AY87" i="1"/>
  <c r="AY103" i="1"/>
  <c r="AY91" i="1"/>
  <c r="AY131" i="1"/>
  <c r="AY71" i="1"/>
  <c r="AX63" i="1"/>
  <c r="AX59" i="1"/>
  <c r="AX55" i="1"/>
  <c r="AY83" i="1"/>
  <c r="AX71" i="1"/>
  <c r="AY63" i="1"/>
  <c r="AX47" i="1"/>
  <c r="AX67" i="1"/>
  <c r="AY67" i="1"/>
  <c r="AY59" i="1"/>
  <c r="AX51" i="1"/>
  <c r="AY51" i="1"/>
  <c r="AY47" i="1"/>
  <c r="AX39" i="1"/>
  <c r="AY31" i="1"/>
  <c r="AY27" i="1"/>
  <c r="AX23" i="1"/>
  <c r="AY23" i="1"/>
  <c r="AY15" i="1"/>
  <c r="AX15" i="1"/>
  <c r="AY55" i="1"/>
  <c r="AY43" i="1"/>
  <c r="AY35" i="1"/>
  <c r="AX19" i="1"/>
  <c r="AY19" i="1"/>
  <c r="AX27" i="1"/>
  <c r="AY11" i="1"/>
  <c r="AX11" i="1"/>
  <c r="AY7" i="1"/>
  <c r="AX7" i="1"/>
  <c r="AX75" i="1"/>
  <c r="AY39" i="1"/>
  <c r="AX35" i="1"/>
  <c r="AX43" i="1"/>
  <c r="AX31" i="1"/>
  <c r="K4" i="2"/>
  <c r="L4" i="2"/>
  <c r="AV192" i="1"/>
  <c r="AV189" i="1"/>
  <c r="AV191" i="1"/>
  <c r="AV188" i="1"/>
  <c r="AV185" i="1"/>
  <c r="AV187" i="1"/>
  <c r="AV193" i="1"/>
  <c r="AV186" i="1"/>
  <c r="AV184" i="1"/>
  <c r="AV190" i="1"/>
  <c r="AZ3" i="1"/>
  <c r="BA3" i="1"/>
  <c r="AX2" i="1"/>
  <c r="AZ152" i="1"/>
  <c r="BA152" i="1"/>
  <c r="AZ2" i="1"/>
  <c r="AZ180" i="1"/>
  <c r="BA180" i="1"/>
  <c r="AZ176" i="1"/>
  <c r="BA176" i="1"/>
  <c r="AZ172" i="1"/>
  <c r="BA172" i="1"/>
  <c r="AZ168" i="1"/>
  <c r="BA168" i="1"/>
  <c r="BA139" i="1"/>
  <c r="AZ139" i="1"/>
  <c r="BA164" i="1"/>
  <c r="AZ160" i="1"/>
  <c r="BA144" i="1"/>
  <c r="AZ144" i="1"/>
  <c r="AZ164" i="1"/>
  <c r="BA127" i="1"/>
  <c r="AZ127" i="1"/>
  <c r="BA160" i="1"/>
  <c r="AZ148" i="1"/>
  <c r="BA148" i="1"/>
  <c r="AZ119" i="1"/>
  <c r="BA115" i="1"/>
  <c r="AZ135" i="1"/>
  <c r="AZ115" i="1"/>
  <c r="AZ107" i="1"/>
  <c r="BA119" i="1"/>
  <c r="AZ123" i="1"/>
  <c r="BA123" i="1"/>
  <c r="BA135" i="1"/>
  <c r="BA103" i="1"/>
  <c r="AZ103" i="1"/>
  <c r="AZ156" i="1"/>
  <c r="BA107" i="1"/>
  <c r="BA156" i="1"/>
  <c r="BA111" i="1"/>
  <c r="AZ99" i="1"/>
  <c r="AZ95" i="1"/>
  <c r="BA79" i="1"/>
  <c r="BA95" i="1"/>
  <c r="AZ83" i="1"/>
  <c r="AZ79" i="1"/>
  <c r="BA91" i="1"/>
  <c r="AZ87" i="1"/>
  <c r="AZ111" i="1"/>
  <c r="BA83" i="1"/>
  <c r="BA87" i="1"/>
  <c r="AZ75" i="1"/>
  <c r="BA75" i="1"/>
  <c r="AZ71" i="1"/>
  <c r="BA99" i="1"/>
  <c r="AZ91" i="1"/>
  <c r="AZ131" i="1"/>
  <c r="BA71" i="1"/>
  <c r="BA131" i="1"/>
  <c r="AZ67" i="1"/>
  <c r="BA67" i="1"/>
  <c r="AZ51" i="1"/>
  <c r="BA47" i="1"/>
  <c r="AZ59" i="1"/>
  <c r="BA59" i="1"/>
  <c r="BA51" i="1"/>
  <c r="AZ55" i="1"/>
  <c r="BA55" i="1"/>
  <c r="AZ47" i="1"/>
  <c r="AZ43" i="1"/>
  <c r="AZ39" i="1"/>
  <c r="AZ31" i="1"/>
  <c r="BA19" i="1"/>
  <c r="BA11" i="1"/>
  <c r="BA63" i="1"/>
  <c r="AZ63" i="1"/>
  <c r="BA43" i="1"/>
  <c r="AZ15" i="1"/>
  <c r="BA7" i="1"/>
  <c r="BA39" i="1"/>
  <c r="BA35" i="1"/>
  <c r="BA31" i="1"/>
  <c r="BA23" i="1"/>
  <c r="AZ7" i="1"/>
  <c r="BA27" i="1"/>
  <c r="AZ23" i="1"/>
  <c r="AZ35" i="1"/>
  <c r="AZ19" i="1"/>
  <c r="AZ27" i="1"/>
  <c r="AZ11" i="1"/>
  <c r="BA15" i="1"/>
  <c r="BB3" i="1"/>
  <c r="BC3" i="1"/>
  <c r="AX193" i="1"/>
  <c r="AX186" i="1"/>
  <c r="AX192" i="1"/>
  <c r="AX189" i="1"/>
  <c r="AX191" i="1"/>
  <c r="AX188" i="1"/>
  <c r="AX190" i="1"/>
  <c r="AX184" i="1"/>
  <c r="AX185" i="1"/>
  <c r="AX187" i="1"/>
  <c r="BC152" i="1"/>
  <c r="BB152" i="1"/>
  <c r="BC180" i="1"/>
  <c r="BB180" i="1"/>
  <c r="BC176" i="1"/>
  <c r="BB172" i="1"/>
  <c r="BB176" i="1"/>
  <c r="BC172" i="1"/>
  <c r="BC168" i="1"/>
  <c r="BB168" i="1"/>
  <c r="BC139" i="1"/>
  <c r="BB139" i="1"/>
  <c r="BB164" i="1"/>
  <c r="BC164" i="1"/>
  <c r="BC160" i="1"/>
  <c r="BB160" i="1"/>
  <c r="BC115" i="1"/>
  <c r="BB144" i="1"/>
  <c r="BC127" i="1"/>
  <c r="BB115" i="1"/>
  <c r="BB148" i="1"/>
  <c r="BC144" i="1"/>
  <c r="BB127" i="1"/>
  <c r="BB119" i="1"/>
  <c r="BC119" i="1"/>
  <c r="BB135" i="1"/>
  <c r="BC148" i="1"/>
  <c r="BC107" i="1"/>
  <c r="BB156" i="1"/>
  <c r="BC156" i="1"/>
  <c r="BB103" i="1"/>
  <c r="BC123" i="1"/>
  <c r="BB123" i="1"/>
  <c r="BB111" i="1"/>
  <c r="BC111" i="1"/>
  <c r="BB79" i="1"/>
  <c r="BC135" i="1"/>
  <c r="BB107" i="1"/>
  <c r="BC95" i="1"/>
  <c r="BB95" i="1"/>
  <c r="BC83" i="1"/>
  <c r="BC79" i="1"/>
  <c r="BC75" i="1"/>
  <c r="BC99" i="1"/>
  <c r="BC91" i="1"/>
  <c r="BC87" i="1"/>
  <c r="BB71" i="1"/>
  <c r="BB91" i="1"/>
  <c r="BB75" i="1"/>
  <c r="BC71" i="1"/>
  <c r="BB99" i="1"/>
  <c r="BB83" i="1"/>
  <c r="BB131" i="1"/>
  <c r="BC67" i="1"/>
  <c r="BC59" i="1"/>
  <c r="BB59" i="1"/>
  <c r="BB55" i="1"/>
  <c r="BC51" i="1"/>
  <c r="BC131" i="1"/>
  <c r="BB63" i="1"/>
  <c r="BB43" i="1"/>
  <c r="BC43" i="1"/>
  <c r="BB87" i="1"/>
  <c r="BB31" i="1"/>
  <c r="BC103" i="1"/>
  <c r="BC55" i="1"/>
  <c r="BB51" i="1"/>
  <c r="BC47" i="1"/>
  <c r="BC31" i="1"/>
  <c r="BB27" i="1"/>
  <c r="BC27" i="1"/>
  <c r="BB11" i="1"/>
  <c r="BC7" i="1"/>
  <c r="BB7" i="1"/>
  <c r="BC63" i="1"/>
  <c r="BC39" i="1"/>
  <c r="BC23" i="1"/>
  <c r="BB19" i="1"/>
  <c r="BC15" i="1"/>
  <c r="BB67" i="1"/>
  <c r="BB47" i="1"/>
  <c r="BC35" i="1"/>
  <c r="BC19" i="1"/>
  <c r="BB39" i="1"/>
  <c r="BB23" i="1"/>
  <c r="BB15" i="1"/>
  <c r="BC11" i="1"/>
  <c r="BB35" i="1"/>
  <c r="BD3" i="1"/>
  <c r="BB2" i="1"/>
  <c r="BE3" i="1"/>
  <c r="AZ190" i="1"/>
  <c r="AZ192" i="1"/>
  <c r="AZ185" i="1"/>
  <c r="AZ186" i="1"/>
  <c r="AZ188" i="1"/>
  <c r="AZ189" i="1"/>
  <c r="AZ187" i="1"/>
  <c r="AZ193" i="1"/>
  <c r="AZ191" i="1"/>
  <c r="AZ184" i="1"/>
  <c r="BD152" i="1"/>
  <c r="BE152" i="1"/>
  <c r="BD180" i="1"/>
  <c r="BE180" i="1"/>
  <c r="BD176" i="1"/>
  <c r="BE176" i="1"/>
  <c r="BD172" i="1"/>
  <c r="BE172" i="1"/>
  <c r="BD139" i="1"/>
  <c r="BE139" i="1"/>
  <c r="BE168" i="1"/>
  <c r="BD164" i="1"/>
  <c r="BE164" i="1"/>
  <c r="BD160" i="1"/>
  <c r="BD168" i="1"/>
  <c r="BE160" i="1"/>
  <c r="BE144" i="1"/>
  <c r="BD115" i="1"/>
  <c r="BD148" i="1"/>
  <c r="BD119" i="1"/>
  <c r="BD144" i="1"/>
  <c r="BE127" i="1"/>
  <c r="BE115" i="1"/>
  <c r="BE148" i="1"/>
  <c r="BE107" i="1"/>
  <c r="BD135" i="1"/>
  <c r="BD127" i="1"/>
  <c r="BE119" i="1"/>
  <c r="BD107" i="1"/>
  <c r="BE135" i="1"/>
  <c r="BE123" i="1"/>
  <c r="BD123" i="1"/>
  <c r="BD156" i="1"/>
  <c r="BD103" i="1"/>
  <c r="BE156" i="1"/>
  <c r="BE103" i="1"/>
  <c r="BD95" i="1"/>
  <c r="BE111" i="1"/>
  <c r="BD83" i="1"/>
  <c r="BE79" i="1"/>
  <c r="BD111" i="1"/>
  <c r="BD99" i="1"/>
  <c r="BE95" i="1"/>
  <c r="BE83" i="1"/>
  <c r="BD75" i="1"/>
  <c r="BE99" i="1"/>
  <c r="BD79" i="1"/>
  <c r="BE91" i="1"/>
  <c r="BD91" i="1"/>
  <c r="BD87" i="1"/>
  <c r="BD131" i="1"/>
  <c r="BE87" i="1"/>
  <c r="BE131" i="1"/>
  <c r="BE71" i="1"/>
  <c r="BD67" i="1"/>
  <c r="BE67" i="1"/>
  <c r="BE59" i="1"/>
  <c r="BE75" i="1"/>
  <c r="BD63" i="1"/>
  <c r="BD55" i="1"/>
  <c r="BE55" i="1"/>
  <c r="BD47" i="1"/>
  <c r="BE47" i="1"/>
  <c r="BD39" i="1"/>
  <c r="BE39" i="1"/>
  <c r="BE31" i="1"/>
  <c r="BD59" i="1"/>
  <c r="BD27" i="1"/>
  <c r="BE27" i="1"/>
  <c r="BD19" i="1"/>
  <c r="BE19" i="1"/>
  <c r="BE15" i="1"/>
  <c r="BD11" i="1"/>
  <c r="BE11" i="1"/>
  <c r="BD71" i="1"/>
  <c r="BD51" i="1"/>
  <c r="BE63" i="1"/>
  <c r="BE35" i="1"/>
  <c r="BD23" i="1"/>
  <c r="BE23" i="1"/>
  <c r="BD7" i="1"/>
  <c r="BD43" i="1"/>
  <c r="BD31" i="1"/>
  <c r="BD15" i="1"/>
  <c r="BE51" i="1"/>
  <c r="BE43" i="1"/>
  <c r="BE7" i="1"/>
  <c r="BD35" i="1"/>
  <c r="BG3" i="1"/>
  <c r="BD2" i="1"/>
  <c r="BF3" i="1"/>
  <c r="BB192" i="1"/>
  <c r="BB189" i="1"/>
  <c r="BB188" i="1"/>
  <c r="BB185" i="1"/>
  <c r="BB187" i="1"/>
  <c r="BB193" i="1"/>
  <c r="BB190" i="1"/>
  <c r="BB184" i="1"/>
  <c r="BB186" i="1"/>
  <c r="BB191" i="1"/>
  <c r="BG152" i="1"/>
  <c r="BF152" i="1"/>
  <c r="BG180" i="1"/>
  <c r="BG176" i="1"/>
  <c r="BF176" i="1"/>
  <c r="BF180" i="1"/>
  <c r="BG172" i="1"/>
  <c r="BF172" i="1"/>
  <c r="BF168" i="1"/>
  <c r="BG168" i="1"/>
  <c r="BF139" i="1"/>
  <c r="BG164" i="1"/>
  <c r="BG160" i="1"/>
  <c r="BF160" i="1"/>
  <c r="BG139" i="1"/>
  <c r="BF144" i="1"/>
  <c r="BF164" i="1"/>
  <c r="BG144" i="1"/>
  <c r="BF148" i="1"/>
  <c r="BG127" i="1"/>
  <c r="BF115" i="1"/>
  <c r="BG119" i="1"/>
  <c r="BF127" i="1"/>
  <c r="BG115" i="1"/>
  <c r="BF119" i="1"/>
  <c r="BG148" i="1"/>
  <c r="BG107" i="1"/>
  <c r="BF123" i="1"/>
  <c r="BG135" i="1"/>
  <c r="BG123" i="1"/>
  <c r="BF107" i="1"/>
  <c r="BF135" i="1"/>
  <c r="BF156" i="1"/>
  <c r="BF103" i="1"/>
  <c r="BG156" i="1"/>
  <c r="BG103" i="1"/>
  <c r="BG111" i="1"/>
  <c r="BG95" i="1"/>
  <c r="BF95" i="1"/>
  <c r="BF83" i="1"/>
  <c r="BF99" i="1"/>
  <c r="BG99" i="1"/>
  <c r="BG83" i="1"/>
  <c r="BG91" i="1"/>
  <c r="BG79" i="1"/>
  <c r="BF91" i="1"/>
  <c r="BG87" i="1"/>
  <c r="BG75" i="1"/>
  <c r="BG71" i="1"/>
  <c r="BF79" i="1"/>
  <c r="BF71" i="1"/>
  <c r="BF111" i="1"/>
  <c r="BF87" i="1"/>
  <c r="BF131" i="1"/>
  <c r="BG63" i="1"/>
  <c r="BG59" i="1"/>
  <c r="BF75" i="1"/>
  <c r="BG131" i="1"/>
  <c r="BF67" i="1"/>
  <c r="BF63" i="1"/>
  <c r="BF51" i="1"/>
  <c r="BG55" i="1"/>
  <c r="BF43" i="1"/>
  <c r="BF35" i="1"/>
  <c r="BF55" i="1"/>
  <c r="BF59" i="1"/>
  <c r="BG47" i="1"/>
  <c r="BF39" i="1"/>
  <c r="BF27" i="1"/>
  <c r="BG15" i="1"/>
  <c r="BG67" i="1"/>
  <c r="BG51" i="1"/>
  <c r="BF31" i="1"/>
  <c r="BG31" i="1"/>
  <c r="BF23" i="1"/>
  <c r="BG19" i="1"/>
  <c r="BF11" i="1"/>
  <c r="BG43" i="1"/>
  <c r="BF19" i="1"/>
  <c r="BG7" i="1"/>
  <c r="BF47" i="1"/>
  <c r="BG39" i="1"/>
  <c r="BG35" i="1"/>
  <c r="BG23" i="1"/>
  <c r="BG11" i="1"/>
  <c r="BF7" i="1"/>
  <c r="BG27" i="1"/>
  <c r="BF15" i="1"/>
  <c r="BD184" i="1"/>
  <c r="BD190" i="1"/>
  <c r="BD193" i="1"/>
  <c r="BD186" i="1"/>
  <c r="BD188" i="1"/>
  <c r="BD185" i="1"/>
  <c r="BD191" i="1"/>
  <c r="BD187" i="1"/>
  <c r="BD189" i="1"/>
  <c r="BD192" i="1"/>
  <c r="BF2" i="1"/>
  <c r="BH152" i="1"/>
  <c r="BH7" i="1"/>
  <c r="BH156" i="1"/>
  <c r="BH154" i="1"/>
  <c r="BH39" i="1"/>
  <c r="O12" i="2"/>
  <c r="P12" i="2"/>
  <c r="BH55" i="1"/>
  <c r="O16" i="2"/>
  <c r="P16" i="2"/>
  <c r="BH27" i="1"/>
  <c r="O9" i="2"/>
  <c r="P9" i="2"/>
  <c r="BH25" i="1"/>
  <c r="BH13" i="1"/>
  <c r="BH9" i="1"/>
  <c r="BH133" i="1"/>
  <c r="BH164" i="1"/>
  <c r="BH123" i="1"/>
  <c r="BH107" i="1"/>
  <c r="BH180" i="1"/>
  <c r="BH103" i="1"/>
  <c r="BH37" i="1"/>
  <c r="BH95" i="1"/>
  <c r="BH97" i="1"/>
  <c r="BH142" i="1"/>
  <c r="BH41" i="1"/>
  <c r="BH117" i="1"/>
  <c r="BH83" i="1"/>
  <c r="BH99" i="1"/>
  <c r="BH59" i="1"/>
  <c r="BH11" i="1"/>
  <c r="BH131" i="1"/>
  <c r="BH174" i="1"/>
  <c r="BH89" i="1"/>
  <c r="BH21" i="1"/>
  <c r="BH81" i="1"/>
  <c r="BH17" i="1"/>
  <c r="BH135" i="1"/>
  <c r="BH31" i="1"/>
  <c r="BH35" i="1"/>
  <c r="BH51" i="1"/>
  <c r="BH111" i="1"/>
  <c r="BH47" i="1"/>
  <c r="BH93" i="1"/>
  <c r="BH137" i="1"/>
  <c r="BH125" i="1"/>
  <c r="BH168" i="1"/>
  <c r="BH119" i="1"/>
  <c r="BH69" i="1"/>
  <c r="BH178" i="1"/>
  <c r="BH105" i="1"/>
  <c r="BH160" i="1"/>
  <c r="BH162" i="1"/>
  <c r="BH49" i="1"/>
  <c r="BH73" i="1"/>
  <c r="BH33" i="1"/>
  <c r="BH45" i="1"/>
  <c r="BH113" i="1"/>
  <c r="BH71" i="1"/>
  <c r="BH144" i="1"/>
  <c r="BH29" i="1"/>
  <c r="BH19" i="1"/>
  <c r="BH5" i="1"/>
  <c r="BH139" i="1"/>
  <c r="BH65" i="1"/>
  <c r="BH23" i="1"/>
  <c r="BH101" i="1"/>
  <c r="BH91" i="1"/>
  <c r="BH146" i="1"/>
  <c r="BH43" i="1"/>
  <c r="BH109" i="1"/>
  <c r="BH166" i="1"/>
  <c r="BH127" i="1"/>
  <c r="BH63" i="1"/>
  <c r="BH79" i="1"/>
  <c r="BH158" i="1"/>
  <c r="BH170" i="1"/>
  <c r="BH176" i="1"/>
  <c r="BH57" i="1"/>
  <c r="BH129" i="1"/>
  <c r="BH67" i="1"/>
  <c r="BH53" i="1"/>
  <c r="BF185" i="1"/>
  <c r="BH185" i="1"/>
  <c r="BF187" i="1"/>
  <c r="BH187" i="1"/>
  <c r="BF190" i="1"/>
  <c r="BH190" i="1"/>
  <c r="BF188" i="1"/>
  <c r="BH188" i="1"/>
  <c r="BF189" i="1"/>
  <c r="BH189" i="1"/>
  <c r="BF191" i="1"/>
  <c r="BH191" i="1"/>
  <c r="BF184" i="1"/>
  <c r="BH184" i="1"/>
  <c r="BF193" i="1"/>
  <c r="BH193" i="1"/>
  <c r="BF186" i="1"/>
  <c r="BH186" i="1"/>
  <c r="BF192" i="1"/>
  <c r="BH192" i="1"/>
  <c r="BH115" i="1"/>
  <c r="BH87" i="1"/>
  <c r="BH85" i="1"/>
  <c r="BH77" i="1"/>
  <c r="BH61" i="1"/>
  <c r="BH121" i="1"/>
  <c r="BH150" i="1"/>
  <c r="BH148" i="1"/>
  <c r="BH75" i="1"/>
  <c r="BH172" i="1"/>
  <c r="BH15" i="1"/>
  <c r="O26" i="2"/>
  <c r="P26" i="2"/>
  <c r="O25" i="2"/>
  <c r="P25" i="2"/>
  <c r="O15" i="2"/>
  <c r="P15" i="2"/>
  <c r="O6" i="2"/>
  <c r="P6" i="2"/>
  <c r="O22" i="2"/>
  <c r="P22" i="2"/>
  <c r="O19" i="2"/>
  <c r="P19" i="2"/>
  <c r="O8" i="2"/>
  <c r="P8" i="2"/>
  <c r="O7" i="2"/>
  <c r="P7" i="2"/>
  <c r="O17" i="2"/>
  <c r="P17" i="2"/>
  <c r="O11" i="2"/>
  <c r="P11" i="2"/>
  <c r="O21" i="2"/>
  <c r="P21" i="2"/>
  <c r="O23" i="2"/>
  <c r="P23" i="2"/>
  <c r="O24" i="2"/>
  <c r="P24" i="2"/>
  <c r="O18" i="2"/>
  <c r="P18" i="2"/>
  <c r="O13" i="2"/>
  <c r="P13" i="2"/>
  <c r="O20" i="2"/>
  <c r="P20" i="2"/>
  <c r="O14" i="2"/>
  <c r="P14" i="2"/>
  <c r="O10" i="2"/>
  <c r="P10" i="2"/>
  <c r="O5" i="2"/>
  <c r="P5" i="2"/>
  <c r="O4" i="2"/>
  <c r="P4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Moutchec</author>
  </authors>
  <commentList>
    <comment ref="Y13" authorId="0" shapeId="0" xr:uid="{9611189D-AEC0-4EC5-9235-38066B0B8452}">
      <text>
        <r>
          <rPr>
            <b/>
            <sz val="9"/>
            <color indexed="81"/>
            <rFont val="Tahoma"/>
            <family val="2"/>
          </rPr>
          <t>Moutchec:</t>
        </r>
        <r>
          <rPr>
            <sz val="9"/>
            <color indexed="81"/>
            <rFont val="Tahoma"/>
            <family val="2"/>
          </rPr>
          <t xml:space="preserve">
reunion syndicale 10h-12h</t>
        </r>
      </text>
    </comment>
    <comment ref="G37" authorId="0" shapeId="0" xr:uid="{00000000-0006-0000-0000-000024000000}">
      <text>
        <r>
          <rPr>
            <b/>
            <sz val="9"/>
            <color indexed="81"/>
            <rFont val="Tahoma"/>
            <family val="2"/>
          </rPr>
          <t>Moutchec:</t>
        </r>
        <r>
          <rPr>
            <sz val="9"/>
            <color indexed="81"/>
            <rFont val="Tahoma"/>
            <family val="2"/>
          </rPr>
          <t xml:space="preserve">
1h de reunion
</t>
        </r>
      </text>
    </comment>
    <comment ref="L38" authorId="0" shapeId="0" xr:uid="{00000000-0006-0000-0000-00002F000000}">
      <text>
        <r>
          <rPr>
            <b/>
            <sz val="9"/>
            <color indexed="81"/>
            <rFont val="Tahoma"/>
            <family val="2"/>
          </rPr>
          <t>Moutchec:</t>
        </r>
        <r>
          <rPr>
            <sz val="9"/>
            <color indexed="81"/>
            <rFont val="Tahoma"/>
            <family val="2"/>
          </rPr>
          <t xml:space="preserve">
8h avapac
2h45 aide fred nett</t>
        </r>
      </text>
    </comment>
    <comment ref="E45" authorId="0" shapeId="0" xr:uid="{00000000-0006-0000-0000-000039000000}">
      <text>
        <r>
          <rPr>
            <b/>
            <sz val="9"/>
            <color indexed="81"/>
            <rFont val="Tahoma"/>
            <family val="2"/>
          </rPr>
          <t>Moutchec:</t>
        </r>
        <r>
          <rPr>
            <sz val="9"/>
            <color indexed="81"/>
            <rFont val="Tahoma"/>
            <family val="2"/>
          </rPr>
          <t xml:space="preserve">
9h30 à 11h puht cariste déchargement composants, serges en congé et momo prevenu tard=en route</t>
        </r>
      </text>
    </comment>
    <comment ref="F46" authorId="0" shapeId="0" xr:uid="{00000000-0006-0000-0000-00003F000000}">
      <text>
        <r>
          <rPr>
            <b/>
            <sz val="9"/>
            <color indexed="81"/>
            <rFont val="Tahoma"/>
            <family val="2"/>
          </rPr>
          <t>Moutchec:</t>
        </r>
        <r>
          <rPr>
            <sz val="9"/>
            <color indexed="81"/>
            <rFont val="Tahoma"/>
            <family val="2"/>
          </rPr>
          <t xml:space="preserve">
+ 45 mn reunion</t>
        </r>
      </text>
    </comment>
    <comment ref="R49" authorId="0" shapeId="0" xr:uid="{96FA5E9D-3872-4D27-B553-8C87C1590F75}">
      <text>
        <r>
          <rPr>
            <b/>
            <sz val="9"/>
            <color indexed="81"/>
            <rFont val="Tahoma"/>
            <family val="2"/>
          </rPr>
          <t>Moutchec:</t>
        </r>
        <r>
          <rPr>
            <sz val="9"/>
            <color indexed="81"/>
            <rFont val="Tahoma"/>
            <family val="2"/>
          </rPr>
          <t xml:space="preserve">
retard</t>
        </r>
      </text>
    </comment>
    <comment ref="D74" authorId="0" shapeId="0" xr:uid="{00000000-0006-0000-0000-000096000000}">
      <text>
        <r>
          <rPr>
            <b/>
            <sz val="9"/>
            <color indexed="81"/>
            <rFont val="Tahoma"/>
            <family val="2"/>
          </rPr>
          <t>Moutchec:</t>
        </r>
        <r>
          <rPr>
            <sz val="9"/>
            <color indexed="81"/>
            <rFont val="Tahoma"/>
            <family val="2"/>
          </rPr>
          <t xml:space="preserve">
a demandé à retourner +tôt
</t>
        </r>
      </text>
    </comment>
    <comment ref="G81" authorId="0" shapeId="0" xr:uid="{00000000-0006-0000-0000-0000A6000000}">
      <text>
        <r>
          <rPr>
            <b/>
            <sz val="9"/>
            <color indexed="81"/>
            <rFont val="Tahoma"/>
            <family val="2"/>
          </rPr>
          <t>Moutchec:</t>
        </r>
        <r>
          <rPr>
            <sz val="9"/>
            <color indexed="81"/>
            <rFont val="Tahoma"/>
            <family val="2"/>
          </rPr>
          <t xml:space="preserve">
4h auht
4h prépa
</t>
        </r>
      </text>
    </comment>
    <comment ref="H82" authorId="0" shapeId="0" xr:uid="{00000000-0006-0000-0000-0000BD000000}">
      <text>
        <r>
          <rPr>
            <b/>
            <sz val="9"/>
            <color indexed="81"/>
            <rFont val="Tahoma"/>
            <family val="2"/>
          </rPr>
          <t>Moutchec:</t>
        </r>
        <r>
          <rPr>
            <sz val="9"/>
            <color indexed="81"/>
            <rFont val="Tahoma"/>
            <family val="2"/>
          </rPr>
          <t xml:space="preserve">
4h collage filmage
4h apou
</t>
        </r>
      </text>
    </comment>
    <comment ref="I93" authorId="0" shapeId="0" xr:uid="{00000000-0006-0000-0000-0000C1000000}">
      <text>
        <r>
          <rPr>
            <b/>
            <sz val="9"/>
            <color indexed="81"/>
            <rFont val="Tahoma"/>
            <family val="2"/>
          </rPr>
          <t>Moutchec:</t>
        </r>
        <r>
          <rPr>
            <sz val="9"/>
            <color indexed="81"/>
            <rFont val="Tahoma"/>
            <family val="2"/>
          </rPr>
          <t xml:space="preserve">
4h auht
4h cpou avec agit
</t>
        </r>
      </text>
    </comment>
    <comment ref="K93" authorId="0" shapeId="0" xr:uid="{00000000-0006-0000-0000-0000C2000000}">
      <text>
        <r>
          <rPr>
            <b/>
            <sz val="9"/>
            <color indexed="81"/>
            <rFont val="Tahoma"/>
            <family val="2"/>
          </rPr>
          <t>Moutchec:</t>
        </r>
        <r>
          <rPr>
            <sz val="9"/>
            <color indexed="81"/>
            <rFont val="Tahoma"/>
            <family val="2"/>
          </rPr>
          <t xml:space="preserve">
4h auht
3h36  cpou avec agit</t>
        </r>
      </text>
    </comment>
    <comment ref="H94" authorId="0" shapeId="0" xr:uid="{00000000-0006-0000-0000-0000D4000000}">
      <text>
        <r>
          <rPr>
            <b/>
            <sz val="9"/>
            <color indexed="81"/>
            <rFont val="Tahoma"/>
            <family val="2"/>
          </rPr>
          <t>Moutchec:</t>
        </r>
        <r>
          <rPr>
            <sz val="9"/>
            <color indexed="81"/>
            <rFont val="Tahoma"/>
            <family val="2"/>
          </rPr>
          <t xml:space="preserve">
4h auht
4h cpou
</t>
        </r>
      </text>
    </comment>
    <comment ref="H98" authorId="0" shapeId="0" xr:uid="{00000000-0006-0000-0000-0000F7000000}">
      <text>
        <r>
          <rPr>
            <b/>
            <sz val="9"/>
            <color indexed="81"/>
            <rFont val="Tahoma"/>
            <family val="2"/>
          </rPr>
          <t>Moutchec:</t>
        </r>
        <r>
          <rPr>
            <sz val="9"/>
            <color indexed="81"/>
            <rFont val="Tahoma"/>
            <family val="2"/>
          </rPr>
          <t xml:space="preserve">
2h collage etiquettes
4h auht
2h apou</t>
        </r>
      </text>
    </comment>
    <comment ref="I101" authorId="0" shapeId="0" xr:uid="{00000000-0006-0000-0000-0000FC000000}">
      <text>
        <r>
          <rPr>
            <b/>
            <sz val="9"/>
            <color indexed="81"/>
            <rFont val="Tahoma"/>
            <family val="2"/>
          </rPr>
          <t>Moutchec:</t>
        </r>
        <r>
          <rPr>
            <sz val="9"/>
            <color indexed="81"/>
            <rFont val="Tahoma"/>
            <family val="2"/>
          </rPr>
          <t xml:space="preserve">
au tripal de 8h à 10h</t>
        </r>
      </text>
    </comment>
    <comment ref="D102" authorId="0" shapeId="0" xr:uid="{00000000-0006-0000-0000-000004010000}">
      <text>
        <r>
          <rPr>
            <b/>
            <sz val="9"/>
            <color indexed="81"/>
            <rFont val="Tahoma"/>
            <family val="2"/>
          </rPr>
          <t>Moutchec:</t>
        </r>
        <r>
          <rPr>
            <sz val="9"/>
            <color indexed="81"/>
            <rFont val="Tahoma"/>
            <family val="2"/>
          </rPr>
          <t xml:space="preserve">
tripal jusqu'à 16h45
netp de 16h45 à 18h</t>
        </r>
      </text>
    </comment>
    <comment ref="H102" authorId="0" shapeId="0" xr:uid="{00000000-0006-0000-0000-000005010000}">
      <text>
        <r>
          <rPr>
            <b/>
            <sz val="9"/>
            <color indexed="81"/>
            <rFont val="Tahoma"/>
            <family val="2"/>
          </rPr>
          <t>Moutchec:</t>
        </r>
        <r>
          <rPr>
            <sz val="9"/>
            <color indexed="81"/>
            <rFont val="Tahoma"/>
            <family val="2"/>
          </rPr>
          <t xml:space="preserve">
2h tripal
4h auht
2h apou
</t>
        </r>
      </text>
    </comment>
    <comment ref="V105" authorId="0" shapeId="0" xr:uid="{A74AAC6C-D267-429C-A69E-9E8851987222}">
      <text>
        <r>
          <rPr>
            <b/>
            <sz val="9"/>
            <color indexed="81"/>
            <rFont val="Tahoma"/>
            <family val="2"/>
          </rPr>
          <t>Moutchec:</t>
        </r>
        <r>
          <rPr>
            <sz val="9"/>
            <color indexed="81"/>
            <rFont val="Tahoma"/>
            <family val="2"/>
          </rPr>
          <t xml:space="preserve">
12h à vérifier</t>
        </r>
      </text>
    </comment>
    <comment ref="T106" authorId="0" shapeId="0" xr:uid="{A8A78504-B4A5-4EFD-955D-F19C841003CE}">
      <text>
        <r>
          <rPr>
            <b/>
            <sz val="9"/>
            <color indexed="81"/>
            <rFont val="Tahoma"/>
            <family val="2"/>
          </rPr>
          <t>Moutchec:</t>
        </r>
        <r>
          <rPr>
            <sz val="9"/>
            <color indexed="81"/>
            <rFont val="Tahoma"/>
            <family val="2"/>
          </rPr>
          <t xml:space="preserve">
filmer 4 lots à Molinfaing de 14h à 17h</t>
        </r>
      </text>
    </comment>
    <comment ref="AA109" authorId="0" shapeId="0" xr:uid="{643338AD-DB26-4C70-BD19-8DBDFBCFF255}">
      <text>
        <r>
          <rPr>
            <b/>
            <sz val="9"/>
            <color indexed="81"/>
            <rFont val="Tahoma"/>
            <family val="2"/>
          </rPr>
          <t>Moutchec:</t>
        </r>
        <r>
          <rPr>
            <sz val="9"/>
            <color indexed="81"/>
            <rFont val="Tahoma"/>
            <family val="2"/>
          </rPr>
          <t xml:space="preserve">
repal uht de 110/115 vers 80/120</t>
        </r>
      </text>
    </comment>
    <comment ref="H110" authorId="0" shapeId="0" xr:uid="{00000000-0006-0000-0000-000026010000}">
      <text>
        <r>
          <rPr>
            <b/>
            <sz val="9"/>
            <color indexed="81"/>
            <rFont val="Tahoma"/>
            <family val="2"/>
          </rPr>
          <t>Moutchec:</t>
        </r>
        <r>
          <rPr>
            <sz val="9"/>
            <color indexed="81"/>
            <rFont val="Tahoma"/>
            <family val="2"/>
          </rPr>
          <t xml:space="preserve">
4h collage filmage
4h apou
</t>
        </r>
      </text>
    </comment>
    <comment ref="T110" authorId="0" shapeId="0" xr:uid="{CADC264A-C8D3-4D8B-91D7-A9893FAF41DF}">
      <text>
        <r>
          <rPr>
            <b/>
            <sz val="9"/>
            <color indexed="81"/>
            <rFont val="Tahoma"/>
            <family val="2"/>
          </rPr>
          <t>Moutchec:</t>
        </r>
        <r>
          <rPr>
            <sz val="9"/>
            <color indexed="81"/>
            <rFont val="Tahoma"/>
            <family val="2"/>
          </rPr>
          <t xml:space="preserve">
est resté à Rec-bis pour refaire les sacs abimés</t>
        </r>
      </text>
    </comment>
    <comment ref="B113" authorId="0" shapeId="0" xr:uid="{00000000-0006-0000-0000-00002E010000}">
      <text>
        <r>
          <rPr>
            <b/>
            <sz val="9"/>
            <color indexed="81"/>
            <rFont val="Tahoma"/>
            <family val="2"/>
          </rPr>
          <t>Moutchec:</t>
        </r>
        <r>
          <rPr>
            <sz val="9"/>
            <color indexed="81"/>
            <rFont val="Tahoma"/>
            <family val="2"/>
          </rPr>
          <t xml:space="preserve">
FRED STALMANS
</t>
        </r>
      </text>
    </comment>
    <comment ref="M113" authorId="0" shapeId="0" xr:uid="{00000000-0006-0000-0000-00002F010000}">
      <text>
        <r>
          <rPr>
            <b/>
            <sz val="9"/>
            <color indexed="81"/>
            <rFont val="Tahoma"/>
            <family val="2"/>
          </rPr>
          <t>Moutchec:</t>
        </r>
        <r>
          <rPr>
            <sz val="9"/>
            <color indexed="81"/>
            <rFont val="Tahoma"/>
            <family val="2"/>
          </rPr>
          <t xml:space="preserve">
fait tomber 3 palettes du 4eme et passe sa pause à ramasser</t>
        </r>
      </text>
    </comment>
    <comment ref="AA113" authorId="0" shapeId="0" xr:uid="{7C8D9512-53C8-4029-A7AB-6CF6CAA13156}">
      <text>
        <r>
          <rPr>
            <b/>
            <sz val="9"/>
            <color indexed="81"/>
            <rFont val="Tahoma"/>
            <family val="2"/>
          </rPr>
          <t>Moutchec:</t>
        </r>
        <r>
          <rPr>
            <sz val="9"/>
            <color indexed="81"/>
            <rFont val="Tahoma"/>
            <family val="2"/>
          </rPr>
          <t xml:space="preserve">
repal uht de 110/115 vers 80/120</t>
        </r>
      </text>
    </comment>
    <comment ref="B117" authorId="0" shapeId="0" xr:uid="{00000000-0006-0000-0000-00003D010000}">
      <text>
        <r>
          <rPr>
            <b/>
            <sz val="9"/>
            <color indexed="81"/>
            <rFont val="Tahoma"/>
            <family val="2"/>
          </rPr>
          <t>Moutchec:</t>
        </r>
        <r>
          <rPr>
            <sz val="9"/>
            <color indexed="81"/>
            <rFont val="Tahoma"/>
            <family val="2"/>
          </rPr>
          <t xml:space="preserve">
TCHACOUNTE CYRIAQUE</t>
        </r>
      </text>
    </comment>
    <comment ref="H122" authorId="0" shapeId="0" xr:uid="{00000000-0006-0000-0000-00005B010000}">
      <text>
        <r>
          <rPr>
            <b/>
            <sz val="9"/>
            <color indexed="81"/>
            <rFont val="Tahoma"/>
            <family val="2"/>
          </rPr>
          <t>Moutchec:</t>
        </r>
        <r>
          <rPr>
            <sz val="9"/>
            <color indexed="81"/>
            <rFont val="Tahoma"/>
            <family val="2"/>
          </rPr>
          <t xml:space="preserve">
4h collage filmage
4h apou
</t>
        </r>
      </text>
    </comment>
    <comment ref="B129" authorId="0" shapeId="0" xr:uid="{00000000-0006-0000-0000-00006D000000}">
      <text>
        <r>
          <rPr>
            <b/>
            <sz val="9"/>
            <color indexed="81"/>
            <rFont val="Tahoma"/>
            <family val="2"/>
          </rPr>
          <t>Moutchec:</t>
        </r>
        <r>
          <rPr>
            <sz val="9"/>
            <color indexed="81"/>
            <rFont val="Tahoma"/>
            <family val="2"/>
          </rPr>
          <t xml:space="preserve">
HENRIET JULIEN</t>
        </r>
      </text>
    </comment>
    <comment ref="E150" authorId="0" shapeId="0" xr:uid="{00000000-0006-0000-0000-000080010000}">
      <text>
        <r>
          <rPr>
            <b/>
            <sz val="9"/>
            <color indexed="81"/>
            <rFont val="Tahoma"/>
            <family val="2"/>
          </rPr>
          <t>Moutchec:</t>
        </r>
        <r>
          <rPr>
            <sz val="9"/>
            <color indexed="81"/>
            <rFont val="Tahoma"/>
            <family val="2"/>
          </rPr>
          <t xml:space="preserve">
9h à 10h formation qualité sécurité</t>
        </r>
      </text>
    </comment>
    <comment ref="H151" authorId="0" shapeId="0" xr:uid="{00000000-0006-0000-0000-000089010000}">
      <text>
        <r>
          <rPr>
            <b/>
            <sz val="9"/>
            <color indexed="81"/>
            <rFont val="Tahoma"/>
            <family val="2"/>
          </rPr>
          <t>Moutchec:</t>
        </r>
        <r>
          <rPr>
            <sz val="9"/>
            <color indexed="81"/>
            <rFont val="Tahoma"/>
            <family val="2"/>
          </rPr>
          <t xml:space="preserve">
4h collage filmage
4h apou
</t>
        </r>
      </text>
    </comment>
    <comment ref="I154" authorId="0" shapeId="0" xr:uid="{00000000-0006-0000-0000-000049010000}">
      <text>
        <r>
          <rPr>
            <b/>
            <sz val="9"/>
            <color indexed="81"/>
            <rFont val="Tahoma"/>
            <family val="2"/>
          </rPr>
          <t>Moutchec:</t>
        </r>
        <r>
          <rPr>
            <sz val="9"/>
            <color indexed="81"/>
            <rFont val="Tahoma"/>
            <family val="2"/>
          </rPr>
          <t xml:space="preserve">
4h auht 
4h cpou avec anderson</t>
        </r>
      </text>
    </comment>
    <comment ref="K154" authorId="0" shapeId="0" xr:uid="{00000000-0006-0000-0000-00004A010000}">
      <text>
        <r>
          <rPr>
            <b/>
            <sz val="9"/>
            <color indexed="81"/>
            <rFont val="Tahoma"/>
            <family val="2"/>
          </rPr>
          <t>Moutchec:</t>
        </r>
        <r>
          <rPr>
            <sz val="9"/>
            <color indexed="81"/>
            <rFont val="Tahoma"/>
            <family val="2"/>
          </rPr>
          <t xml:space="preserve">
4h auht
3h36 cpou avec anderson</t>
        </r>
      </text>
    </comment>
    <comment ref="H155" authorId="0" shapeId="0" xr:uid="{00000000-0006-0000-0000-000054010000}">
      <text>
        <r>
          <rPr>
            <b/>
            <sz val="9"/>
            <color indexed="81"/>
            <rFont val="Tahoma"/>
            <family val="2"/>
          </rPr>
          <t>Moutchec:</t>
        </r>
        <r>
          <rPr>
            <sz val="9"/>
            <color indexed="81"/>
            <rFont val="Tahoma"/>
            <family val="2"/>
          </rPr>
          <t xml:space="preserve">
4h auht
4h cpou
</t>
        </r>
      </text>
    </comment>
    <comment ref="B158" authorId="0" shapeId="0" xr:uid="{00000000-0006-0000-0000-000061010000}">
      <text>
        <r>
          <rPr>
            <b/>
            <sz val="9"/>
            <color indexed="81"/>
            <rFont val="Tahoma"/>
            <family val="2"/>
          </rPr>
          <t>Moutchec:</t>
        </r>
        <r>
          <rPr>
            <sz val="9"/>
            <color indexed="81"/>
            <rFont val="Tahoma"/>
            <family val="2"/>
          </rPr>
          <t xml:space="preserve">
SCHEPERS ADRIEN
</t>
        </r>
      </text>
    </comment>
    <comment ref="G158" authorId="0" shapeId="0" xr:uid="{00000000-0006-0000-0000-000062010000}">
      <text>
        <r>
          <rPr>
            <b/>
            <sz val="9"/>
            <color indexed="81"/>
            <rFont val="Tahoma"/>
            <family val="2"/>
          </rPr>
          <t>Moutchec:</t>
        </r>
        <r>
          <rPr>
            <sz val="9"/>
            <color indexed="81"/>
            <rFont val="Tahoma"/>
            <family val="2"/>
          </rPr>
          <t xml:space="preserve">
4h auht
</t>
        </r>
      </text>
    </comment>
    <comment ref="S158" authorId="0" shapeId="0" xr:uid="{0B25466C-CFBF-4A08-87BA-A31E891A5AE6}">
      <text>
        <r>
          <rPr>
            <b/>
            <sz val="9"/>
            <color indexed="81"/>
            <rFont val="Tahoma"/>
            <family val="2"/>
          </rPr>
          <t>Moutchec:</t>
        </r>
        <r>
          <rPr>
            <sz val="9"/>
            <color indexed="81"/>
            <rFont val="Tahoma"/>
            <family val="2"/>
          </rPr>
          <t xml:space="preserve">
mal au poignet</t>
        </r>
      </text>
    </comment>
    <comment ref="U158" authorId="0" shapeId="0" xr:uid="{96A93B6B-4338-44EB-BCBD-8A5756428EF5}">
      <text>
        <r>
          <rPr>
            <b/>
            <sz val="9"/>
            <color indexed="81"/>
            <rFont val="Tahoma"/>
            <family val="2"/>
          </rPr>
          <t>Moutchec:</t>
        </r>
        <r>
          <rPr>
            <sz val="9"/>
            <color indexed="81"/>
            <rFont val="Tahoma"/>
            <family val="2"/>
          </rPr>
          <t xml:space="preserve">
mal au poignet</t>
        </r>
      </text>
    </comment>
    <comment ref="W158" authorId="0" shapeId="0" xr:uid="{235BA6EF-F249-49C7-A94C-F299DF36302D}">
      <text>
        <r>
          <rPr>
            <b/>
            <sz val="9"/>
            <color indexed="81"/>
            <rFont val="Tahoma"/>
            <family val="2"/>
          </rPr>
          <t>Moutchec:</t>
        </r>
        <r>
          <rPr>
            <sz val="9"/>
            <color indexed="81"/>
            <rFont val="Tahoma"/>
            <family val="2"/>
          </rPr>
          <t xml:space="preserve">
mal au poignet</t>
        </r>
      </text>
    </comment>
    <comment ref="Y158" authorId="0" shapeId="0" xr:uid="{CF04DE4A-F659-45B0-9982-5C75A056C0D7}">
      <text>
        <r>
          <rPr>
            <b/>
            <sz val="9"/>
            <color indexed="81"/>
            <rFont val="Tahoma"/>
            <family val="2"/>
          </rPr>
          <t>Moutchec:</t>
        </r>
        <r>
          <rPr>
            <sz val="9"/>
            <color indexed="81"/>
            <rFont val="Tahoma"/>
            <family val="2"/>
          </rPr>
          <t xml:space="preserve">
mal au poignet</t>
        </r>
      </text>
    </comment>
    <comment ref="F159" authorId="0" shapeId="0" xr:uid="{00000000-0006-0000-0000-00006B010000}">
      <text>
        <r>
          <rPr>
            <b/>
            <sz val="9"/>
            <color indexed="81"/>
            <rFont val="Tahoma"/>
            <family val="2"/>
          </rPr>
          <t>Moutchec:</t>
        </r>
        <r>
          <rPr>
            <sz val="9"/>
            <color indexed="81"/>
            <rFont val="Tahoma"/>
            <family val="2"/>
          </rPr>
          <t xml:space="preserve">
retourné à 12h= malade</t>
        </r>
      </text>
    </comment>
    <comment ref="B162" authorId="0" shapeId="0" xr:uid="{00000000-0006-0000-0000-000094010000}">
      <text>
        <r>
          <rPr>
            <b/>
            <sz val="9"/>
            <color indexed="81"/>
            <rFont val="Tahoma"/>
            <family val="2"/>
          </rPr>
          <t>Moutchec:</t>
        </r>
        <r>
          <rPr>
            <sz val="9"/>
            <color indexed="81"/>
            <rFont val="Tahoma"/>
            <family val="2"/>
          </rPr>
          <t xml:space="preserve">
SCHMIT Jonathan
</t>
        </r>
      </text>
    </comment>
    <comment ref="AI189" authorId="0" shapeId="0" xr:uid="{7D18D050-104F-4A67-B034-C05977765C1B}">
      <text>
        <r>
          <rPr>
            <b/>
            <sz val="9"/>
            <color indexed="81"/>
            <rFont val="Tahoma"/>
            <charset val="1"/>
          </rPr>
          <t>Moutchec:</t>
        </r>
        <r>
          <rPr>
            <sz val="9"/>
            <color indexed="81"/>
            <rFont val="Tahoma"/>
            <charset val="1"/>
          </rPr>
          <t xml:space="preserve">
8712 heures
alors qu'au dessus les codes 363 affichent 0
on peut le voir en colonne ADA dans les heures prestées par personne ,</t>
        </r>
      </text>
    </comment>
  </commentList>
</comments>
</file>

<file path=xl/sharedStrings.xml><?xml version="1.0" encoding="utf-8"?>
<sst xmlns="http://schemas.openxmlformats.org/spreadsheetml/2006/main" count="690" uniqueCount="108">
  <si>
    <t>poste</t>
  </si>
  <si>
    <t>heure</t>
  </si>
  <si>
    <t>A =  chargement à plat + préparation</t>
  </si>
  <si>
    <t>C = cariste préparation de commande</t>
  </si>
  <si>
    <t>P = cariste sortie ligne de production</t>
  </si>
  <si>
    <t>RECAPITULATIF</t>
  </si>
  <si>
    <t>Absences</t>
  </si>
  <si>
    <t>Congés</t>
  </si>
  <si>
    <t>Employeur</t>
  </si>
  <si>
    <t>Heures sup.</t>
  </si>
  <si>
    <t>Noms et Prénoms</t>
  </si>
  <si>
    <t>Congé</t>
  </si>
  <si>
    <t>Récup</t>
  </si>
  <si>
    <t>Maladie</t>
  </si>
  <si>
    <t>Accident</t>
  </si>
  <si>
    <t>Abs</t>
  </si>
  <si>
    <t>Spécial</t>
  </si>
  <si>
    <t>Congés annuels</t>
  </si>
  <si>
    <t>Congés Pris</t>
  </si>
  <si>
    <t>Solde</t>
  </si>
  <si>
    <t>Férié</t>
  </si>
  <si>
    <t>Parental</t>
  </si>
  <si>
    <t>Planifié</t>
  </si>
  <si>
    <t>Situation</t>
  </si>
  <si>
    <t>L</t>
  </si>
  <si>
    <t>PLANNING</t>
  </si>
  <si>
    <t>m</t>
  </si>
  <si>
    <t>f</t>
  </si>
  <si>
    <t>pause cuht</t>
  </si>
  <si>
    <t>c</t>
  </si>
  <si>
    <t>pause puht</t>
  </si>
  <si>
    <t>pause ppou</t>
  </si>
  <si>
    <t>pause cpou</t>
  </si>
  <si>
    <t>r</t>
  </si>
  <si>
    <t>jour cuht</t>
  </si>
  <si>
    <t>jour beurre</t>
  </si>
  <si>
    <t>jour cpou</t>
  </si>
  <si>
    <t>abs</t>
  </si>
  <si>
    <t>jour auht</t>
  </si>
  <si>
    <t>jour molinf</t>
  </si>
  <si>
    <t>jour tripal</t>
  </si>
  <si>
    <t>A</t>
  </si>
  <si>
    <t>jour puht</t>
  </si>
  <si>
    <t>pas venu</t>
  </si>
  <si>
    <t>pause ce-cppt</t>
  </si>
  <si>
    <t>jour apou</t>
  </si>
  <si>
    <t>pause cmtr</t>
  </si>
  <si>
    <t>pause netu</t>
  </si>
  <si>
    <t>jour prepa</t>
  </si>
  <si>
    <t>form cuht</t>
  </si>
  <si>
    <t>RAZéro</t>
  </si>
  <si>
    <t>jour   cuht</t>
  </si>
  <si>
    <t>jour   netp</t>
  </si>
  <si>
    <t>s</t>
  </si>
  <si>
    <t>recond puht</t>
  </si>
  <si>
    <t>pause rec2 cpou</t>
  </si>
  <si>
    <t>nett    puht</t>
  </si>
  <si>
    <t>jour  cuht</t>
  </si>
  <si>
    <t>jour  repal auht</t>
  </si>
  <si>
    <t>pause  repal auht</t>
  </si>
  <si>
    <t>c 2019</t>
  </si>
  <si>
    <t>jour   aide  cpou</t>
  </si>
  <si>
    <t>pause   aide  cpou</t>
  </si>
  <si>
    <t>jour   cpou</t>
  </si>
  <si>
    <t xml:space="preserve">r ou c </t>
  </si>
  <si>
    <t>jour    casse</t>
  </si>
  <si>
    <t>jour   prepa</t>
  </si>
  <si>
    <t>PERSONNEL</t>
  </si>
  <si>
    <t>toto</t>
  </si>
  <si>
    <t>toti</t>
  </si>
  <si>
    <t>tota</t>
  </si>
  <si>
    <t>totu</t>
  </si>
  <si>
    <t>totai</t>
  </si>
  <si>
    <t>toteu</t>
  </si>
  <si>
    <t>totem</t>
  </si>
  <si>
    <t>totati</t>
  </si>
  <si>
    <t>tozo</t>
  </si>
  <si>
    <t>tozou</t>
  </si>
  <si>
    <t>tozem</t>
  </si>
  <si>
    <t>tonb</t>
  </si>
  <si>
    <t>tolk</t>
  </si>
  <si>
    <t>tolki</t>
  </si>
  <si>
    <t>tolmo</t>
  </si>
  <si>
    <t>topol</t>
  </si>
  <si>
    <t>torto</t>
  </si>
  <si>
    <t>torent</t>
  </si>
  <si>
    <t>toreni</t>
  </si>
  <si>
    <t>topoq</t>
  </si>
  <si>
    <t>toqal</t>
  </si>
  <si>
    <t>toqam</t>
  </si>
  <si>
    <t>toqak</t>
  </si>
  <si>
    <t>tipol</t>
  </si>
  <si>
    <t>tipali</t>
  </si>
  <si>
    <t>tapat</t>
  </si>
  <si>
    <t>tapata</t>
  </si>
  <si>
    <t>tamak</t>
  </si>
  <si>
    <t>tomuls</t>
  </si>
  <si>
    <t>tirof</t>
  </si>
  <si>
    <t>tivon</t>
  </si>
  <si>
    <t>tavol</t>
  </si>
  <si>
    <t>tumilo</t>
  </si>
  <si>
    <t>tomato</t>
  </si>
  <si>
    <t>toimem</t>
  </si>
  <si>
    <t>totalit</t>
  </si>
  <si>
    <t>tonqf</t>
  </si>
  <si>
    <t>tomh</t>
  </si>
  <si>
    <t>toph</t>
  </si>
  <si>
    <t>topoh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</si>
</sst>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ddd\ d\ mm"/>
    <numFmt numFmtId="165" formatCode="ddd\-d\-mmm\-yy"/>
    <numFmt numFmtId="166" formatCode="h\.mm;@"/>
    <numFmt numFmtId="167" formatCode="[hh]:mm;@"/>
    <numFmt numFmtId="168" formatCode="[$-F800]dddd\,\ mmmm\ dd\,\ yyyy"/>
    <numFmt numFmtId="169" formatCode="[hh]:mm"/>
  </numFmts>
  <fonts count="28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8"/>
      <color theme="0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10"/>
      <color theme="1"/>
      <name val="Arial"/>
      <family val="2"/>
    </font>
    <font>
      <b/>
      <sz val="10"/>
      <color theme="0"/>
      <name val="Arial"/>
      <family val="2"/>
    </font>
    <font>
      <b/>
      <sz val="12"/>
      <color theme="0"/>
      <name val="Arial"/>
      <family val="2"/>
    </font>
    <font>
      <sz val="9"/>
      <color theme="1"/>
      <name val="Calibri"/>
      <family val="2"/>
      <scheme val="minor"/>
    </font>
    <font>
      <sz val="11"/>
      <color theme="1"/>
      <name val="Freestyle Script"/>
      <family val="4"/>
    </font>
    <font>
      <b/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6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theme="1"/>
      <name val="Arial"/>
      <family val="2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1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33CCFF"/>
        <bgColor indexed="64"/>
      </patternFill>
    </fill>
    <fill>
      <patternFill patternType="solid">
        <fgColor rgb="FF66FFC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9E4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C5"/>
        <bgColor indexed="64"/>
      </patternFill>
    </fill>
    <fill>
      <patternFill patternType="solid">
        <fgColor rgb="FFABBFFF"/>
        <bgColor indexed="64"/>
      </patternFill>
    </fill>
  </fills>
  <borders count="43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thin">
        <color auto="1"/>
      </right>
      <top style="medium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indexed="64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indexed="64"/>
      </top>
      <bottom style="medium">
        <color auto="1"/>
      </bottom>
      <diagonal/>
    </border>
    <border>
      <left/>
      <right style="medium">
        <color auto="1"/>
      </right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indexed="64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auto="1"/>
      </bottom>
      <diagonal/>
    </border>
  </borders>
  <cellStyleXfs count="35">
    <xf numFmtId="0" fontId="0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5" fillId="0" borderId="0"/>
    <xf numFmtId="0" fontId="24" fillId="0" borderId="0"/>
  </cellStyleXfs>
  <cellXfs count="148">
    <xf numFmtId="0" fontId="0" fillId="0" borderId="0" xfId="0"/>
    <xf numFmtId="164" fontId="1" fillId="0" borderId="1" xfId="0" applyNumberFormat="1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164" fontId="2" fillId="0" borderId="2" xfId="0" applyNumberFormat="1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0" borderId="0" xfId="0" applyAlignment="1">
      <alignment horizontal="center"/>
    </xf>
    <xf numFmtId="167" fontId="8" fillId="3" borderId="0" xfId="0" applyNumberFormat="1" applyFont="1" applyFill="1" applyAlignment="1">
      <alignment horizontal="center"/>
    </xf>
    <xf numFmtId="166" fontId="8" fillId="3" borderId="0" xfId="0" applyNumberFormat="1" applyFont="1" applyFill="1" applyAlignment="1">
      <alignment horizontal="center"/>
    </xf>
    <xf numFmtId="167" fontId="0" fillId="5" borderId="0" xfId="0" applyNumberFormat="1" applyFill="1" applyAlignment="1"/>
    <xf numFmtId="0" fontId="9" fillId="0" borderId="0" xfId="0" applyFont="1" applyAlignment="1">
      <alignment horizontal="right"/>
    </xf>
    <xf numFmtId="0" fontId="3" fillId="0" borderId="18" xfId="0" applyFont="1" applyBorder="1" applyAlignment="1">
      <alignment horizontal="center"/>
    </xf>
    <xf numFmtId="0" fontId="0" fillId="0" borderId="0" xfId="0" applyBorder="1"/>
    <xf numFmtId="169" fontId="0" fillId="0" borderId="25" xfId="0" applyNumberFormat="1" applyFill="1" applyBorder="1" applyAlignment="1">
      <alignment horizontal="center" vertical="center" wrapText="1"/>
    </xf>
    <xf numFmtId="1" fontId="0" fillId="0" borderId="0" xfId="0" applyNumberFormat="1" applyFill="1" applyBorder="1" applyAlignment="1">
      <alignment horizontal="center" vertical="center"/>
    </xf>
    <xf numFmtId="169" fontId="0" fillId="0" borderId="29" xfId="0" applyNumberFormat="1" applyFill="1" applyBorder="1" applyAlignment="1">
      <alignment horizontal="center" vertical="center" wrapText="1"/>
    </xf>
    <xf numFmtId="169" fontId="0" fillId="0" borderId="32" xfId="0" applyNumberFormat="1" applyFill="1" applyBorder="1" applyAlignment="1">
      <alignment horizontal="center" vertical="center" wrapText="1"/>
    </xf>
    <xf numFmtId="169" fontId="0" fillId="0" borderId="0" xfId="0" applyNumberFormat="1" applyFill="1" applyBorder="1" applyAlignment="1">
      <alignment horizontal="center" vertical="center" wrapText="1"/>
    </xf>
    <xf numFmtId="0" fontId="0" fillId="0" borderId="24" xfId="0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13" fillId="0" borderId="21" xfId="0" applyFont="1" applyBorder="1" applyAlignment="1">
      <alignment horizontal="center" vertical="center"/>
    </xf>
    <xf numFmtId="0" fontId="13" fillId="0" borderId="22" xfId="0" applyFont="1" applyBorder="1" applyAlignment="1">
      <alignment horizontal="center" vertical="center"/>
    </xf>
    <xf numFmtId="0" fontId="13" fillId="7" borderId="23" xfId="0" applyFont="1" applyFill="1" applyBorder="1" applyAlignment="1">
      <alignment horizontal="center" vertical="center"/>
    </xf>
    <xf numFmtId="167" fontId="0" fillId="2" borderId="24" xfId="0" applyNumberFormat="1" applyFill="1" applyBorder="1" applyAlignment="1">
      <alignment horizontal="center" vertical="center" wrapText="1"/>
    </xf>
    <xf numFmtId="169" fontId="0" fillId="7" borderId="26" xfId="0" applyNumberFormat="1" applyFill="1" applyBorder="1" applyAlignment="1">
      <alignment horizontal="center" vertical="center" wrapText="1"/>
    </xf>
    <xf numFmtId="0" fontId="0" fillId="0" borderId="0" xfId="0" applyFill="1"/>
    <xf numFmtId="0" fontId="0" fillId="0" borderId="30" xfId="0" applyBorder="1" applyAlignment="1">
      <alignment horizontal="center" vertical="center"/>
    </xf>
    <xf numFmtId="1" fontId="0" fillId="0" borderId="29" xfId="0" applyNumberFormat="1" applyBorder="1" applyAlignment="1">
      <alignment horizontal="center" vertical="center"/>
    </xf>
    <xf numFmtId="167" fontId="0" fillId="2" borderId="30" xfId="0" applyNumberFormat="1" applyFill="1" applyBorder="1" applyAlignment="1">
      <alignment horizontal="center" vertical="center" wrapText="1"/>
    </xf>
    <xf numFmtId="169" fontId="0" fillId="7" borderId="27" xfId="0" applyNumberFormat="1" applyFill="1" applyBorder="1" applyAlignment="1">
      <alignment horizontal="center" vertical="center" wrapText="1"/>
    </xf>
    <xf numFmtId="169" fontId="8" fillId="0" borderId="31" xfId="0" applyNumberFormat="1" applyFont="1" applyFill="1" applyBorder="1" applyAlignment="1">
      <alignment horizontal="center" vertical="center" wrapText="1"/>
    </xf>
    <xf numFmtId="167" fontId="0" fillId="2" borderId="35" xfId="0" applyNumberFormat="1" applyFill="1" applyBorder="1" applyAlignment="1">
      <alignment horizontal="center" vertical="center" wrapText="1"/>
    </xf>
    <xf numFmtId="1" fontId="0" fillId="0" borderId="30" xfId="0" applyNumberFormat="1" applyFill="1" applyBorder="1" applyAlignment="1">
      <alignment horizontal="center" vertical="center" wrapText="1"/>
    </xf>
    <xf numFmtId="167" fontId="0" fillId="0" borderId="0" xfId="0" applyNumberFormat="1" applyFill="1" applyBorder="1" applyAlignment="1">
      <alignment horizontal="center" vertical="center" wrapText="1"/>
    </xf>
    <xf numFmtId="169" fontId="8" fillId="0" borderId="0" xfId="0" applyNumberFormat="1" applyFont="1" applyFill="1" applyBorder="1" applyAlignment="1">
      <alignment horizontal="center" vertical="center" wrapText="1"/>
    </xf>
    <xf numFmtId="1" fontId="0" fillId="0" borderId="0" xfId="0" applyNumberFormat="1" applyFill="1" applyBorder="1" applyAlignment="1">
      <alignment horizontal="center" vertical="center" wrapText="1"/>
    </xf>
    <xf numFmtId="1" fontId="0" fillId="0" borderId="25" xfId="0" applyNumberFormat="1" applyBorder="1" applyAlignment="1">
      <alignment horizontal="center" vertical="center"/>
    </xf>
    <xf numFmtId="169" fontId="8" fillId="0" borderId="36" xfId="0" applyNumberFormat="1" applyFont="1" applyFill="1" applyBorder="1" applyAlignment="1">
      <alignment horizontal="center" vertical="center" wrapText="1"/>
    </xf>
    <xf numFmtId="167" fontId="0" fillId="2" borderId="37" xfId="0" applyNumberForma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1" fontId="0" fillId="0" borderId="32" xfId="0" applyNumberFormat="1" applyBorder="1" applyAlignment="1">
      <alignment horizontal="center" vertical="center"/>
    </xf>
    <xf numFmtId="167" fontId="0" fillId="2" borderId="34" xfId="0" applyNumberFormat="1" applyFill="1" applyBorder="1" applyAlignment="1">
      <alignment horizontal="center" vertical="center" wrapText="1"/>
    </xf>
    <xf numFmtId="169" fontId="0" fillId="7" borderId="33" xfId="0" applyNumberFormat="1" applyFill="1" applyBorder="1" applyAlignment="1">
      <alignment horizontal="center" vertical="center" wrapText="1"/>
    </xf>
    <xf numFmtId="169" fontId="8" fillId="0" borderId="38" xfId="0" applyNumberFormat="1" applyFont="1" applyFill="1" applyBorder="1" applyAlignment="1">
      <alignment horizontal="center" vertical="center" wrapText="1"/>
    </xf>
    <xf numFmtId="1" fontId="0" fillId="0" borderId="34" xfId="0" applyNumberFormat="1" applyFill="1" applyBorder="1" applyAlignment="1">
      <alignment horizontal="center" vertical="center" wrapText="1"/>
    </xf>
    <xf numFmtId="167" fontId="0" fillId="2" borderId="39" xfId="0" applyNumberFormat="1" applyFill="1" applyBorder="1" applyAlignment="1">
      <alignment horizontal="center" vertical="center" wrapText="1"/>
    </xf>
    <xf numFmtId="0" fontId="14" fillId="8" borderId="0" xfId="0" applyFont="1" applyFill="1" applyAlignment="1">
      <alignment horizontal="center"/>
    </xf>
    <xf numFmtId="0" fontId="9" fillId="0" borderId="0" xfId="0" applyFont="1" applyAlignment="1">
      <alignment horizontal="right" wrapText="1"/>
    </xf>
    <xf numFmtId="164" fontId="1" fillId="0" borderId="17" xfId="0" applyNumberFormat="1" applyFont="1" applyFill="1" applyBorder="1" applyAlignment="1">
      <alignment horizontal="center"/>
    </xf>
    <xf numFmtId="168" fontId="16" fillId="5" borderId="0" xfId="0" applyNumberFormat="1" applyFont="1" applyFill="1" applyAlignment="1">
      <alignment horizontal="center"/>
    </xf>
    <xf numFmtId="20" fontId="17" fillId="0" borderId="10" xfId="0" applyNumberFormat="1" applyFont="1" applyBorder="1" applyAlignment="1">
      <alignment horizontal="center"/>
    </xf>
    <xf numFmtId="20" fontId="17" fillId="0" borderId="11" xfId="0" applyNumberFormat="1" applyFont="1" applyBorder="1" applyAlignment="1">
      <alignment horizontal="center"/>
    </xf>
    <xf numFmtId="20" fontId="17" fillId="0" borderId="5" xfId="0" applyNumberFormat="1" applyFont="1" applyBorder="1" applyAlignment="1">
      <alignment horizontal="center"/>
    </xf>
    <xf numFmtId="20" fontId="17" fillId="0" borderId="7" xfId="0" applyNumberFormat="1" applyFont="1" applyBorder="1" applyAlignment="1">
      <alignment horizontal="center"/>
    </xf>
    <xf numFmtId="0" fontId="18" fillId="0" borderId="0" xfId="0" applyFont="1"/>
    <xf numFmtId="164" fontId="18" fillId="0" borderId="0" xfId="0" applyNumberFormat="1" applyFont="1"/>
    <xf numFmtId="167" fontId="18" fillId="0" borderId="0" xfId="0" applyNumberFormat="1" applyFont="1" applyBorder="1" applyAlignment="1">
      <alignment vertical="center" textRotation="180"/>
    </xf>
    <xf numFmtId="1" fontId="0" fillId="0" borderId="26" xfId="0" applyNumberFormat="1" applyBorder="1" applyAlignment="1">
      <alignment horizontal="center" vertical="center"/>
    </xf>
    <xf numFmtId="1" fontId="0" fillId="0" borderId="27" xfId="0" applyNumberFormat="1" applyBorder="1" applyAlignment="1">
      <alignment horizontal="center" vertical="center"/>
    </xf>
    <xf numFmtId="1" fontId="0" fillId="0" borderId="33" xfId="0" applyNumberFormat="1" applyBorder="1" applyAlignment="1">
      <alignment horizontal="center" vertical="center"/>
    </xf>
    <xf numFmtId="167" fontId="16" fillId="0" borderId="0" xfId="0" applyNumberFormat="1" applyFont="1" applyBorder="1" applyAlignment="1">
      <alignment vertical="center" textRotation="180"/>
    </xf>
    <xf numFmtId="167" fontId="5" fillId="0" borderId="0" xfId="0" applyNumberFormat="1" applyFont="1" applyFill="1" applyAlignment="1">
      <alignment horizontal="center"/>
    </xf>
    <xf numFmtId="20" fontId="17" fillId="0" borderId="10" xfId="0" applyNumberFormat="1" applyFont="1" applyFill="1" applyBorder="1" applyAlignment="1">
      <alignment horizontal="center"/>
    </xf>
    <xf numFmtId="20" fontId="17" fillId="0" borderId="5" xfId="0" applyNumberFormat="1" applyFont="1" applyFill="1" applyBorder="1" applyAlignment="1">
      <alignment horizontal="center"/>
    </xf>
    <xf numFmtId="20" fontId="17" fillId="0" borderId="11" xfId="0" applyNumberFormat="1" applyFont="1" applyFill="1" applyBorder="1" applyAlignment="1">
      <alignment horizontal="center"/>
    </xf>
    <xf numFmtId="20" fontId="17" fillId="0" borderId="7" xfId="0" applyNumberFormat="1" applyFont="1" applyFill="1" applyBorder="1" applyAlignment="1">
      <alignment horizontal="center"/>
    </xf>
    <xf numFmtId="20" fontId="17" fillId="5" borderId="5" xfId="0" applyNumberFormat="1" applyFont="1" applyFill="1" applyBorder="1" applyAlignment="1">
      <alignment horizontal="center"/>
    </xf>
    <xf numFmtId="20" fontId="17" fillId="5" borderId="7" xfId="0" applyNumberFormat="1" applyFont="1" applyFill="1" applyBorder="1" applyAlignment="1">
      <alignment horizontal="center"/>
    </xf>
    <xf numFmtId="20" fontId="17" fillId="5" borderId="10" xfId="0" applyNumberFormat="1" applyFont="1" applyFill="1" applyBorder="1" applyAlignment="1">
      <alignment horizontal="center"/>
    </xf>
    <xf numFmtId="0" fontId="19" fillId="0" borderId="40" xfId="0" applyFont="1" applyBorder="1" applyAlignment="1">
      <alignment horizontal="right" vertical="center" wrapText="1"/>
    </xf>
    <xf numFmtId="0" fontId="19" fillId="0" borderId="31" xfId="0" applyFont="1" applyBorder="1" applyAlignment="1">
      <alignment horizontal="right" vertical="center" wrapText="1"/>
    </xf>
    <xf numFmtId="0" fontId="19" fillId="0" borderId="41" xfId="0" applyFont="1" applyBorder="1" applyAlignment="1">
      <alignment horizontal="right" vertical="center" wrapText="1"/>
    </xf>
    <xf numFmtId="20" fontId="17" fillId="5" borderId="11" xfId="0" applyNumberFormat="1" applyFont="1" applyFill="1" applyBorder="1" applyAlignment="1">
      <alignment horizontal="center"/>
    </xf>
    <xf numFmtId="0" fontId="8" fillId="0" borderId="0" xfId="0" applyFont="1" applyAlignment="1">
      <alignment horizontal="center" vertical="center"/>
    </xf>
    <xf numFmtId="20" fontId="17" fillId="11" borderId="5" xfId="0" applyNumberFormat="1" applyFont="1" applyFill="1" applyBorder="1" applyAlignment="1">
      <alignment horizontal="center"/>
    </xf>
    <xf numFmtId="20" fontId="17" fillId="11" borderId="7" xfId="0" applyNumberFormat="1" applyFont="1" applyFill="1" applyBorder="1" applyAlignment="1">
      <alignment horizontal="center"/>
    </xf>
    <xf numFmtId="20" fontId="17" fillId="11" borderId="10" xfId="0" applyNumberFormat="1" applyFont="1" applyFill="1" applyBorder="1" applyAlignment="1">
      <alignment horizontal="center"/>
    </xf>
    <xf numFmtId="20" fontId="17" fillId="11" borderId="11" xfId="0" applyNumberFormat="1" applyFont="1" applyFill="1" applyBorder="1" applyAlignment="1">
      <alignment horizontal="center"/>
    </xf>
    <xf numFmtId="165" fontId="8" fillId="4" borderId="0" xfId="0" applyNumberFormat="1" applyFont="1" applyFill="1" applyAlignment="1">
      <alignment horizontal="center"/>
    </xf>
    <xf numFmtId="20" fontId="7" fillId="12" borderId="10" xfId="0" applyNumberFormat="1" applyFont="1" applyFill="1" applyBorder="1" applyAlignment="1">
      <alignment horizontal="center"/>
    </xf>
    <xf numFmtId="14" fontId="0" fillId="0" borderId="0" xfId="0" applyNumberFormat="1"/>
    <xf numFmtId="167" fontId="5" fillId="11" borderId="0" xfId="0" applyNumberFormat="1" applyFont="1" applyFill="1" applyAlignment="1">
      <alignment horizontal="center"/>
    </xf>
    <xf numFmtId="169" fontId="0" fillId="0" borderId="0" xfId="0" applyNumberFormat="1"/>
    <xf numFmtId="167" fontId="20" fillId="0" borderId="0" xfId="0" applyNumberFormat="1" applyFont="1" applyAlignment="1">
      <alignment horizontal="center" vertical="center"/>
    </xf>
    <xf numFmtId="0" fontId="11" fillId="5" borderId="14" xfId="0" applyFont="1" applyFill="1" applyBorder="1" applyAlignment="1">
      <alignment horizontal="center"/>
    </xf>
    <xf numFmtId="0" fontId="11" fillId="5" borderId="15" xfId="0" applyFont="1" applyFill="1" applyBorder="1" applyAlignment="1">
      <alignment horizontal="center"/>
    </xf>
    <xf numFmtId="0" fontId="11" fillId="5" borderId="16" xfId="0" applyFont="1" applyFill="1" applyBorder="1" applyAlignment="1">
      <alignment horizontal="center"/>
    </xf>
    <xf numFmtId="167" fontId="20" fillId="2" borderId="0" xfId="0" applyNumberFormat="1" applyFont="1" applyFill="1" applyAlignment="1">
      <alignment horizontal="center" vertical="center"/>
    </xf>
    <xf numFmtId="0" fontId="17" fillId="0" borderId="2" xfId="0" applyFont="1" applyBorder="1" applyAlignment="1">
      <alignment horizontal="center" wrapText="1"/>
    </xf>
    <xf numFmtId="0" fontId="17" fillId="0" borderId="4" xfId="0" applyFont="1" applyBorder="1" applyAlignment="1">
      <alignment horizontal="center" wrapText="1"/>
    </xf>
    <xf numFmtId="0" fontId="17" fillId="0" borderId="1" xfId="0" applyFont="1" applyBorder="1" applyAlignment="1">
      <alignment horizontal="center" wrapText="1"/>
    </xf>
    <xf numFmtId="0" fontId="17" fillId="0" borderId="3" xfId="0" applyFont="1" applyBorder="1" applyAlignment="1">
      <alignment horizontal="center" wrapText="1"/>
    </xf>
    <xf numFmtId="167" fontId="18" fillId="0" borderId="9" xfId="0" applyNumberFormat="1" applyFont="1" applyBorder="1" applyAlignment="1">
      <alignment horizontal="center" vertical="center" textRotation="180"/>
    </xf>
    <xf numFmtId="0" fontId="17" fillId="11" borderId="2" xfId="0" applyFont="1" applyFill="1" applyBorder="1" applyAlignment="1">
      <alignment horizontal="center" wrapText="1"/>
    </xf>
    <xf numFmtId="0" fontId="17" fillId="11" borderId="4" xfId="0" applyFont="1" applyFill="1" applyBorder="1" applyAlignment="1">
      <alignment horizontal="center" wrapText="1"/>
    </xf>
    <xf numFmtId="0" fontId="17" fillId="11" borderId="1" xfId="0" applyFont="1" applyFill="1" applyBorder="1" applyAlignment="1">
      <alignment horizontal="center" wrapText="1"/>
    </xf>
    <xf numFmtId="0" fontId="17" fillId="11" borderId="3" xfId="0" applyFont="1" applyFill="1" applyBorder="1" applyAlignment="1">
      <alignment horizontal="center" wrapText="1"/>
    </xf>
    <xf numFmtId="0" fontId="17" fillId="13" borderId="1" xfId="0" applyFont="1" applyFill="1" applyBorder="1" applyAlignment="1">
      <alignment horizontal="center" wrapText="1"/>
    </xf>
    <xf numFmtId="0" fontId="17" fillId="13" borderId="3" xfId="0" applyFont="1" applyFill="1" applyBorder="1" applyAlignment="1">
      <alignment horizontal="center" wrapText="1"/>
    </xf>
    <xf numFmtId="0" fontId="17" fillId="14" borderId="1" xfId="0" applyFont="1" applyFill="1" applyBorder="1" applyAlignment="1">
      <alignment horizontal="center" wrapText="1"/>
    </xf>
    <xf numFmtId="0" fontId="17" fillId="14" borderId="3" xfId="0" applyFont="1" applyFill="1" applyBorder="1" applyAlignment="1">
      <alignment horizontal="center" wrapText="1"/>
    </xf>
    <xf numFmtId="0" fontId="17" fillId="0" borderId="5" xfId="0" applyFont="1" applyBorder="1" applyAlignment="1">
      <alignment horizontal="center" wrapText="1"/>
    </xf>
    <xf numFmtId="0" fontId="17" fillId="0" borderId="7" xfId="0" applyFont="1" applyBorder="1" applyAlignment="1">
      <alignment horizontal="center" wrapText="1"/>
    </xf>
    <xf numFmtId="0" fontId="17" fillId="9" borderId="1" xfId="0" applyFont="1" applyFill="1" applyBorder="1" applyAlignment="1">
      <alignment horizontal="center" wrapText="1"/>
    </xf>
    <xf numFmtId="0" fontId="17" fillId="9" borderId="3" xfId="0" applyFont="1" applyFill="1" applyBorder="1" applyAlignment="1">
      <alignment horizontal="center" wrapText="1"/>
    </xf>
    <xf numFmtId="0" fontId="17" fillId="16" borderId="1" xfId="0" applyFont="1" applyFill="1" applyBorder="1" applyAlignment="1">
      <alignment horizontal="center" wrapText="1"/>
    </xf>
    <xf numFmtId="0" fontId="17" fillId="16" borderId="3" xfId="0" applyFont="1" applyFill="1" applyBorder="1" applyAlignment="1">
      <alignment horizontal="center" wrapText="1"/>
    </xf>
    <xf numFmtId="0" fontId="17" fillId="5" borderId="1" xfId="0" applyFont="1" applyFill="1" applyBorder="1" applyAlignment="1">
      <alignment horizontal="center" wrapText="1"/>
    </xf>
    <xf numFmtId="0" fontId="17" fillId="5" borderId="3" xfId="0" applyFont="1" applyFill="1" applyBorder="1" applyAlignment="1">
      <alignment horizontal="center" wrapText="1"/>
    </xf>
    <xf numFmtId="0" fontId="17" fillId="15" borderId="5" xfId="0" applyFont="1" applyFill="1" applyBorder="1" applyAlignment="1">
      <alignment horizontal="center" wrapText="1"/>
    </xf>
    <xf numFmtId="0" fontId="17" fillId="15" borderId="7" xfId="0" applyFont="1" applyFill="1" applyBorder="1" applyAlignment="1">
      <alignment horizontal="center" wrapText="1"/>
    </xf>
    <xf numFmtId="0" fontId="17" fillId="11" borderId="5" xfId="0" applyFont="1" applyFill="1" applyBorder="1" applyAlignment="1">
      <alignment horizontal="center" wrapText="1"/>
    </xf>
    <xf numFmtId="0" fontId="17" fillId="11" borderId="7" xfId="0" applyFont="1" applyFill="1" applyBorder="1" applyAlignment="1">
      <alignment horizontal="center" wrapText="1"/>
    </xf>
    <xf numFmtId="0" fontId="17" fillId="11" borderId="6" xfId="0" applyFont="1" applyFill="1" applyBorder="1" applyAlignment="1">
      <alignment horizontal="center" wrapText="1"/>
    </xf>
    <xf numFmtId="0" fontId="17" fillId="11" borderId="8" xfId="0" applyFont="1" applyFill="1" applyBorder="1" applyAlignment="1">
      <alignment horizontal="center" wrapText="1"/>
    </xf>
    <xf numFmtId="0" fontId="17" fillId="0" borderId="1" xfId="0" applyFont="1" applyFill="1" applyBorder="1" applyAlignment="1">
      <alignment horizontal="center" wrapText="1"/>
    </xf>
    <xf numFmtId="0" fontId="17" fillId="0" borderId="3" xfId="0" applyFont="1" applyFill="1" applyBorder="1" applyAlignment="1">
      <alignment horizontal="center" wrapText="1"/>
    </xf>
    <xf numFmtId="0" fontId="17" fillId="0" borderId="6" xfId="0" applyFont="1" applyBorder="1" applyAlignment="1">
      <alignment horizontal="center" wrapText="1"/>
    </xf>
    <xf numFmtId="0" fontId="17" fillId="0" borderId="8" xfId="0" applyFont="1" applyBorder="1" applyAlignment="1">
      <alignment horizontal="center" wrapText="1"/>
    </xf>
    <xf numFmtId="167" fontId="0" fillId="0" borderId="9" xfId="0" applyNumberFormat="1" applyFont="1" applyBorder="1" applyAlignment="1">
      <alignment horizontal="left" vertical="center" textRotation="180"/>
    </xf>
    <xf numFmtId="0" fontId="10" fillId="0" borderId="12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wrapText="1"/>
    </xf>
    <xf numFmtId="0" fontId="17" fillId="0" borderId="4" xfId="0" applyFont="1" applyFill="1" applyBorder="1" applyAlignment="1">
      <alignment horizontal="center" wrapText="1"/>
    </xf>
    <xf numFmtId="0" fontId="17" fillId="17" borderId="1" xfId="0" applyFont="1" applyFill="1" applyBorder="1" applyAlignment="1">
      <alignment horizontal="center" wrapText="1"/>
    </xf>
    <xf numFmtId="0" fontId="17" fillId="17" borderId="3" xfId="0" applyFont="1" applyFill="1" applyBorder="1" applyAlignment="1">
      <alignment horizontal="center" wrapText="1"/>
    </xf>
    <xf numFmtId="20" fontId="17" fillId="0" borderId="1" xfId="0" applyNumberFormat="1" applyFont="1" applyFill="1" applyBorder="1" applyAlignment="1">
      <alignment horizontal="center" wrapText="1"/>
    </xf>
    <xf numFmtId="20" fontId="17" fillId="0" borderId="3" xfId="0" applyNumberFormat="1" applyFont="1" applyFill="1" applyBorder="1" applyAlignment="1">
      <alignment horizontal="center" wrapText="1"/>
    </xf>
    <xf numFmtId="0" fontId="17" fillId="10" borderId="5" xfId="0" applyFont="1" applyFill="1" applyBorder="1" applyAlignment="1">
      <alignment horizontal="center" wrapText="1"/>
    </xf>
    <xf numFmtId="0" fontId="17" fillId="10" borderId="7" xfId="0" applyFont="1" applyFill="1" applyBorder="1" applyAlignment="1">
      <alignment horizontal="center" wrapText="1"/>
    </xf>
    <xf numFmtId="0" fontId="6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6" fillId="0" borderId="42" xfId="0" applyFont="1" applyBorder="1" applyAlignment="1">
      <alignment horizontal="center"/>
    </xf>
    <xf numFmtId="0" fontId="7" fillId="0" borderId="42" xfId="0" applyFont="1" applyBorder="1" applyAlignment="1">
      <alignment horizontal="center"/>
    </xf>
    <xf numFmtId="0" fontId="15" fillId="0" borderId="12" xfId="0" applyFont="1" applyFill="1" applyBorder="1" applyAlignment="1">
      <alignment horizontal="center" vertical="top" textRotation="90"/>
    </xf>
    <xf numFmtId="0" fontId="15" fillId="0" borderId="13" xfId="0" applyFont="1" applyFill="1" applyBorder="1" applyAlignment="1">
      <alignment horizontal="center" vertical="top" textRotation="90"/>
    </xf>
    <xf numFmtId="0" fontId="14" fillId="0" borderId="14" xfId="0" applyFont="1" applyBorder="1" applyAlignment="1">
      <alignment horizontal="center"/>
    </xf>
    <xf numFmtId="0" fontId="14" fillId="0" borderId="15" xfId="0" applyFont="1" applyBorder="1" applyAlignment="1">
      <alignment horizontal="center"/>
    </xf>
    <xf numFmtId="0" fontId="14" fillId="0" borderId="16" xfId="0" applyFont="1" applyBorder="1" applyAlignment="1">
      <alignment horizontal="center"/>
    </xf>
    <xf numFmtId="0" fontId="12" fillId="6" borderId="14" xfId="0" applyFont="1" applyFill="1" applyBorder="1" applyAlignment="1">
      <alignment horizontal="center"/>
    </xf>
    <xf numFmtId="0" fontId="12" fillId="6" borderId="15" xfId="0" applyFont="1" applyFill="1" applyBorder="1" applyAlignment="1">
      <alignment horizontal="center"/>
    </xf>
    <xf numFmtId="0" fontId="12" fillId="6" borderId="16" xfId="0" applyFont="1" applyFill="1" applyBorder="1" applyAlignment="1">
      <alignment horizontal="center"/>
    </xf>
  </cellXfs>
  <cellStyles count="35">
    <cellStyle name="Normal" xfId="0" builtinId="0"/>
    <cellStyle name="Normal 11 10 18 2" xfId="1" xr:uid="{00000000-0005-0000-0000-000002000000}"/>
    <cellStyle name="Normal 11 11 17 2" xfId="5" xr:uid="{00000000-0005-0000-0000-000003000000}"/>
    <cellStyle name="Normal 11 11 2 4 3 10 2 2" xfId="10" xr:uid="{00000000-0005-0000-0000-000004000000}"/>
    <cellStyle name="Normal 11 12 10 7 2" xfId="24" xr:uid="{00000000-0005-0000-0000-000005000000}"/>
    <cellStyle name="Normal 11 5 7 2 9 3 2 2 3 2" xfId="2" xr:uid="{00000000-0005-0000-0000-000006000000}"/>
    <cellStyle name="Normal 11 8 5" xfId="11" xr:uid="{00000000-0005-0000-0000-000007000000}"/>
    <cellStyle name="Normal 15 10 13" xfId="29" xr:uid="{00000000-0005-0000-0000-000008000000}"/>
    <cellStyle name="Normal 15 10 13 2" xfId="31" xr:uid="{00000000-0005-0000-0000-000009000000}"/>
    <cellStyle name="Normal 15 16 3 5 2 2" xfId="22" xr:uid="{00000000-0005-0000-0000-00000A000000}"/>
    <cellStyle name="Normal 15 5 16 3 2 2" xfId="32" xr:uid="{00000000-0005-0000-0000-00000B000000}"/>
    <cellStyle name="Normal 18 5" xfId="14" xr:uid="{00000000-0005-0000-0000-00000C000000}"/>
    <cellStyle name="Normal 19 16 3 2 2" xfId="30" xr:uid="{00000000-0005-0000-0000-00000D000000}"/>
    <cellStyle name="Normal 2" xfId="33" xr:uid="{00000000-0005-0000-0000-00000E000000}"/>
    <cellStyle name="Normal 2 2" xfId="34" xr:uid="{00000000-0005-0000-0000-00000F000000}"/>
    <cellStyle name="Normal 2 2 2 2 3 5 5 12 2 4 3 5 2 2" xfId="17" xr:uid="{00000000-0005-0000-0000-000010000000}"/>
    <cellStyle name="Normal 2 2 2 2 3 9 4 5" xfId="13" xr:uid="{00000000-0005-0000-0000-000011000000}"/>
    <cellStyle name="Normal 2 2 2 2 3 9 6 11 8 2" xfId="7" xr:uid="{00000000-0005-0000-0000-000012000000}"/>
    <cellStyle name="Normal 2 2 2 2 3 9 6 2 2 12 5 2" xfId="26" xr:uid="{00000000-0005-0000-0000-000013000000}"/>
    <cellStyle name="Normal 2 2 2 2 3 9 6 2 2 4 2 12 2" xfId="25" xr:uid="{00000000-0005-0000-0000-000014000000}"/>
    <cellStyle name="Normal 2 2 2 2 3 9 6 2 2 4 2 2 10 2 2" xfId="3" xr:uid="{00000000-0005-0000-0000-000015000000}"/>
    <cellStyle name="Normal 2 2 2 2 3 9 6 2 2 4 2 2 2 9 2 2" xfId="18" xr:uid="{00000000-0005-0000-0000-000016000000}"/>
    <cellStyle name="Normal 2 2 2 2 3 9 6 2 2 7 10 2" xfId="19" xr:uid="{00000000-0005-0000-0000-000017000000}"/>
    <cellStyle name="Normal 2 2 2 2 3 9 7 2 4 12 2 2" xfId="4" xr:uid="{00000000-0005-0000-0000-000018000000}"/>
    <cellStyle name="Normal 2 2 2 2 7 12 16 2" xfId="23" xr:uid="{00000000-0005-0000-0000-000019000000}"/>
    <cellStyle name="Normal 2 2 9 10 18 2" xfId="6" xr:uid="{00000000-0005-0000-0000-00001A000000}"/>
    <cellStyle name="Normal 2 2 9 12 16 2" xfId="27" xr:uid="{00000000-0005-0000-0000-00001B000000}"/>
    <cellStyle name="Normal 2 2 9 5 7 5 3 10 2 2" xfId="9" xr:uid="{00000000-0005-0000-0000-00001C000000}"/>
    <cellStyle name="Normal 2 2 9 8 5" xfId="12" xr:uid="{00000000-0005-0000-0000-00001D000000}"/>
    <cellStyle name="Normal 2 2 9 9 16 3 2 2" xfId="16" xr:uid="{00000000-0005-0000-0000-00001E000000}"/>
    <cellStyle name="Normal 20 18 2" xfId="8" xr:uid="{00000000-0005-0000-0000-00001F000000}"/>
    <cellStyle name="Normal 22 10 7 2" xfId="28" xr:uid="{00000000-0005-0000-0000-000020000000}"/>
    <cellStyle name="Normal 23" xfId="15" xr:uid="{00000000-0005-0000-0000-000021000000}"/>
    <cellStyle name="Normal 26 5 3 5 2 2" xfId="21" xr:uid="{00000000-0005-0000-0000-000022000000}"/>
    <cellStyle name="Normal 30 3 5 2 2" xfId="20" xr:uid="{00000000-0005-0000-0000-000023000000}"/>
  </cellStyles>
  <dxfs count="3">
    <dxf>
      <font>
        <color auto="1"/>
      </font>
    </dxf>
    <dxf>
      <font>
        <b/>
        <i val="0"/>
      </font>
      <fill>
        <patternFill>
          <bgColor theme="0" tint="-0.14996795556505021"/>
        </patternFill>
      </fill>
    </dxf>
    <dxf>
      <font>
        <color auto="1"/>
      </font>
    </dxf>
  </dxfs>
  <tableStyles count="0" defaultTableStyle="TableStyleMedium2" defaultPivotStyle="PivotStyleLight16"/>
  <colors>
    <mruColors>
      <color rgb="FFFFFF99"/>
      <color rgb="FFD1DCFF"/>
      <color rgb="FF6FF658"/>
      <color rgb="FF66FFFF"/>
      <color rgb="FFABBFFF"/>
      <color rgb="FFF7B591"/>
      <color rgb="FFF6B18A"/>
      <color rgb="FFF13313"/>
      <color rgb="FFE9C5B3"/>
      <color rgb="FFB7EBB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CL201"/>
  <sheetViews>
    <sheetView tabSelected="1" zoomScale="112" zoomScaleNormal="112" workbookViewId="0">
      <pane xSplit="1" ySplit="4" topLeftCell="AD189" activePane="bottomRight" state="frozen"/>
      <selection pane="topRight" activeCell="B1" sqref="B1"/>
      <selection pane="bottomLeft" activeCell="A5" sqref="A5"/>
      <selection pane="bottomRight" activeCell="AO192" sqref="AO192:AP192"/>
    </sheetView>
  </sheetViews>
  <sheetFormatPr baseColWidth="10" defaultRowHeight="14.4" outlineLevelCol="2" x14ac:dyDescent="0.3"/>
  <cols>
    <col min="1" max="1" width="18.6640625" customWidth="1"/>
    <col min="2" max="15" width="9.6640625" customWidth="1" outlineLevel="2"/>
    <col min="16" max="16" width="9.6640625" customWidth="1" outlineLevel="2" collapsed="1"/>
    <col min="17" max="29" width="9.6640625" customWidth="1" outlineLevel="2"/>
    <col min="30" max="30" width="2.5546875" style="59" customWidth="1" outlineLevel="1"/>
    <col min="31" max="44" width="9.6640625" customWidth="1"/>
    <col min="45" max="45" width="2.5546875" style="59" customWidth="1"/>
    <col min="46" max="59" width="9.6640625" customWidth="1"/>
    <col min="60" max="60" width="7.5546875" customWidth="1"/>
    <col min="61" max="61" width="13.5546875" customWidth="1"/>
  </cols>
  <sheetData>
    <row r="1" spans="1:61" x14ac:dyDescent="0.3">
      <c r="BH1" s="10">
        <f ca="1">(BI2-BI1)*BH2</f>
        <v>80.75</v>
      </c>
      <c r="BI1" s="7"/>
    </row>
    <row r="2" spans="1:61" ht="16.2" thickBot="1" x14ac:dyDescent="0.35">
      <c r="A2" s="9"/>
      <c r="B2" s="138" t="str">
        <f>"SEMAINE"&amp;"   "&amp;INT(MOD(INT((B3-3)/7)+0.6,52+5/28))+1</f>
        <v>SEMAINE   1</v>
      </c>
      <c r="C2" s="138"/>
      <c r="D2" s="138" t="str">
        <f>"SEMAINE"&amp;"   "&amp;INT(MOD(INT((D3-3)/7)+0.6,52+5/28))+1</f>
        <v>SEMAINE   1</v>
      </c>
      <c r="E2" s="138"/>
      <c r="F2" s="138" t="str">
        <f>"SEMAINE"&amp;"   "&amp;INT(MOD(INT((F3-3)/7)+0.6,52+5/28))+1</f>
        <v>SEMAINE   1</v>
      </c>
      <c r="G2" s="138"/>
      <c r="H2" s="139" t="str">
        <f>"SEMAINE"&amp;"   "&amp;INT(MOD(INT((H3-3)/7)+0.6,52+5/28))+1</f>
        <v>SEMAINE   1</v>
      </c>
      <c r="I2" s="139"/>
      <c r="J2" s="138" t="str">
        <f>"SEMAINE"&amp;"   "&amp;INT(MOD(INT((J3-3)/7)+0.6,52+5/28))+1</f>
        <v>SEMAINE   1</v>
      </c>
      <c r="K2" s="138"/>
      <c r="L2" s="138" t="str">
        <f>"SEMAINE"&amp;"   "&amp;INT(MOD(INT((L3-3)/7)+0.6,52+5/28))+1</f>
        <v>SEMAINE   1</v>
      </c>
      <c r="M2" s="138"/>
      <c r="N2" s="138" t="str">
        <f>"SEMAINE"&amp;"   "&amp;INT(MOD(INT((N3-3)/7)+0.6,52+5/28))+1</f>
        <v>SEMAINE   1</v>
      </c>
      <c r="O2" s="138"/>
      <c r="P2" s="136" t="str">
        <f>"SEMAINE"&amp;"   "&amp;INT(MOD(INT((P3-2)/7)+0.6,52+5/28))+1</f>
        <v>SEMAINE   51</v>
      </c>
      <c r="Q2" s="136"/>
      <c r="R2" s="136" t="str">
        <f>"SEMAINE"&amp;"   "&amp;INT(MOD(INT((R3-2)/7)+0.6,52+5/28))+1</f>
        <v>SEMAINE   51</v>
      </c>
      <c r="S2" s="136"/>
      <c r="T2" s="136" t="str">
        <f>"SEMAINE"&amp;"   "&amp;INT(MOD(INT((T3-2)/7)+0.6,52+5/28))+1</f>
        <v>SEMAINE   51</v>
      </c>
      <c r="U2" s="136"/>
      <c r="V2" s="137" t="str">
        <f>"SEMAINE"&amp;"   "&amp;INT(MOD(INT((V3-2)/7)+0.6,52+5/28))+1</f>
        <v>SEMAINE   51</v>
      </c>
      <c r="W2" s="137"/>
      <c r="X2" s="136" t="str">
        <f>"SEMAINE"&amp;"   "&amp;INT(MOD(INT((X3-2)/7)+0.6,52+5/28))+1</f>
        <v>SEMAINE   51</v>
      </c>
      <c r="Y2" s="136"/>
      <c r="Z2" s="136" t="str">
        <f>"SEMAINE"&amp;"   "&amp;INT(MOD(INT((Z3-2)/7)+0.6,52+5/28))+1</f>
        <v>SEMAINE   51</v>
      </c>
      <c r="AA2" s="136"/>
      <c r="AB2" s="136" t="str">
        <f>"SEMAINE"&amp;"   "&amp;INT(MOD(INT((AB3-2)/7)+0.6,52+5/28))+1</f>
        <v>SEMAINE   52</v>
      </c>
      <c r="AC2" s="136"/>
      <c r="AE2" s="136" t="str">
        <f>"SEMAINE"&amp;"   "&amp;INT(MOD(INT((AE3-2)/7)+0.6,52+5/28))+1</f>
        <v>SEMAINE   52</v>
      </c>
      <c r="AF2" s="136"/>
      <c r="AG2" s="136" t="str">
        <f>"SEMAINE"&amp;"   "&amp;INT(MOD(INT((AG3-2)/7)+0.6,52+5/28))+1</f>
        <v>SEMAINE   52</v>
      </c>
      <c r="AH2" s="136"/>
      <c r="AI2" s="136" t="str">
        <f>"SEMAINE"&amp;"   "&amp;INT(MOD(INT((AI3-2)/7)+0.6,52+5/28))+1</f>
        <v>SEMAINE   52</v>
      </c>
      <c r="AJ2" s="136"/>
      <c r="AK2" s="137" t="str">
        <f>"SEMAINE"&amp;"   "&amp;INT(MOD(INT((AK3-2)/7)+0.6,52+5/28))+1</f>
        <v>SEMAINE   52</v>
      </c>
      <c r="AL2" s="137"/>
      <c r="AM2" s="136" t="str">
        <f>"SEMAINE"&amp;"   "&amp;INT(MOD(INT((AM3-2)/7)+0.6,52+5/28))+1</f>
        <v>SEMAINE   52</v>
      </c>
      <c r="AN2" s="136"/>
      <c r="AO2" s="136" t="str">
        <f>"SEMAINE"&amp;"   "&amp;INT(MOD(INT((AO3-2)/7)+0.6,52+5/28))+1</f>
        <v>SEMAINE   52</v>
      </c>
      <c r="AP2" s="136"/>
      <c r="AQ2" s="136" t="str">
        <f>"SEMAINE"&amp;"   "&amp;INT(MOD(INT((AQ3-2)/7)+0.6,52+5/28))+1</f>
        <v>SEMAINE   1</v>
      </c>
      <c r="AR2" s="136"/>
      <c r="AT2" s="136" t="str">
        <f>"SEMAINE"&amp;"   "&amp;INT(MOD(INT((AT3-2)/7)+0.6,52+5/28))+1</f>
        <v>SEMAINE   1</v>
      </c>
      <c r="AU2" s="136"/>
      <c r="AV2" s="136" t="str">
        <f>"SEMAINE"&amp;"   "&amp;INT(MOD(INT((AV3-2)/7)+0.6,52+5/28))+1</f>
        <v>SEMAINE   1</v>
      </c>
      <c r="AW2" s="136"/>
      <c r="AX2" s="136" t="str">
        <f>"SEMAINE"&amp;"   "&amp;INT(MOD(INT((AX3-2)/7)+0.6,52+5/28))+1</f>
        <v>SEMAINE   1</v>
      </c>
      <c r="AY2" s="136"/>
      <c r="AZ2" s="137" t="str">
        <f>"SEMAINE"&amp;"   "&amp;INT(MOD(INT((AZ3-2)/7)+0.6,52+5/28))+1</f>
        <v>SEMAINE   1</v>
      </c>
      <c r="BA2" s="137"/>
      <c r="BB2" s="136" t="str">
        <f>"SEMAINE"&amp;"   "&amp;INT(MOD(INT((BB3-2)/7)+0.6,52+5/28))+1</f>
        <v>SEMAINE   1</v>
      </c>
      <c r="BC2" s="136"/>
      <c r="BD2" s="136" t="str">
        <f>"SEMAINE"&amp;"   "&amp;INT(MOD(INT((BD3-2)/7)+0.6,52+5/28))+1</f>
        <v>SEMAINE   1</v>
      </c>
      <c r="BE2" s="136"/>
      <c r="BF2" s="136" t="str">
        <f>"SEMAINE"&amp;"   "&amp;INT(MOD(INT((BF3-2)/7)+0.6,52+5/28))+1</f>
        <v>SEMAINE   2</v>
      </c>
      <c r="BG2" s="136"/>
      <c r="BH2" s="10">
        <v>1.5833333333333333</v>
      </c>
      <c r="BI2" s="8">
        <f ca="1">INT(MOD(INT((BI3-3)/7)+0.6,52+5/28))+1</f>
        <v>51</v>
      </c>
    </row>
    <row r="3" spans="1:61" x14ac:dyDescent="0.3">
      <c r="A3" s="6" t="s">
        <v>25</v>
      </c>
      <c r="B3" s="53">
        <v>41639</v>
      </c>
      <c r="C3" s="2">
        <f>B3</f>
        <v>41639</v>
      </c>
      <c r="D3" s="1">
        <f>B3+1</f>
        <v>41640</v>
      </c>
      <c r="E3" s="2">
        <f>B3+1</f>
        <v>41640</v>
      </c>
      <c r="F3" s="1">
        <f>D3+1</f>
        <v>41641</v>
      </c>
      <c r="G3" s="2">
        <f>D3+1</f>
        <v>41641</v>
      </c>
      <c r="H3" s="1">
        <f>F3+1</f>
        <v>41642</v>
      </c>
      <c r="I3" s="2">
        <f>F3+1</f>
        <v>41642</v>
      </c>
      <c r="J3" s="1">
        <f>H3+1</f>
        <v>41643</v>
      </c>
      <c r="K3" s="2">
        <f>H3+1</f>
        <v>41643</v>
      </c>
      <c r="L3" s="1">
        <f>J3+1</f>
        <v>41644</v>
      </c>
      <c r="M3" s="2">
        <f>J3+1</f>
        <v>41644</v>
      </c>
      <c r="N3" s="1">
        <f>L3+1</f>
        <v>41645</v>
      </c>
      <c r="O3" s="3">
        <f>L3+1</f>
        <v>41645</v>
      </c>
      <c r="P3" s="53">
        <v>41989</v>
      </c>
      <c r="Q3" s="2" t="e">
        <f>#REF!+1</f>
        <v>#REF!</v>
      </c>
      <c r="R3" s="1">
        <f>P3+1</f>
        <v>41990</v>
      </c>
      <c r="S3" s="2">
        <f>P3+1</f>
        <v>41990</v>
      </c>
      <c r="T3" s="1">
        <f>R3+1</f>
        <v>41991</v>
      </c>
      <c r="U3" s="2">
        <f>R3+1</f>
        <v>41991</v>
      </c>
      <c r="V3" s="1">
        <f>T3+1</f>
        <v>41992</v>
      </c>
      <c r="W3" s="2">
        <f>T3+1</f>
        <v>41992</v>
      </c>
      <c r="X3" s="1">
        <f>V3+1</f>
        <v>41993</v>
      </c>
      <c r="Y3" s="2">
        <f>V3+1</f>
        <v>41993</v>
      </c>
      <c r="Z3" s="1">
        <f>X3+1</f>
        <v>41994</v>
      </c>
      <c r="AA3" s="2">
        <f>X3+1</f>
        <v>41994</v>
      </c>
      <c r="AB3" s="1">
        <f>Z3+1</f>
        <v>41995</v>
      </c>
      <c r="AC3" s="3">
        <f>Z3+1</f>
        <v>41995</v>
      </c>
      <c r="AD3" s="60"/>
      <c r="AE3" s="53">
        <f>AB3+1</f>
        <v>41996</v>
      </c>
      <c r="AF3" s="2">
        <f>AB3+1</f>
        <v>41996</v>
      </c>
      <c r="AG3" s="1">
        <f>AE3+1</f>
        <v>41997</v>
      </c>
      <c r="AH3" s="2">
        <f>AE3+1</f>
        <v>41997</v>
      </c>
      <c r="AI3" s="1">
        <f>AG3+1</f>
        <v>41998</v>
      </c>
      <c r="AJ3" s="2">
        <f>AG3+1</f>
        <v>41998</v>
      </c>
      <c r="AK3" s="1">
        <f>AI3+1</f>
        <v>41999</v>
      </c>
      <c r="AL3" s="2">
        <f>AI3+1</f>
        <v>41999</v>
      </c>
      <c r="AM3" s="1">
        <f>AK3+1</f>
        <v>42000</v>
      </c>
      <c r="AN3" s="2">
        <f>AK3+1</f>
        <v>42000</v>
      </c>
      <c r="AO3" s="1">
        <f>AM3+1</f>
        <v>42001</v>
      </c>
      <c r="AP3" s="2">
        <f>AM3+1</f>
        <v>42001</v>
      </c>
      <c r="AQ3" s="1">
        <f>AO3+1</f>
        <v>42002</v>
      </c>
      <c r="AR3" s="3">
        <f>AO3+1</f>
        <v>42002</v>
      </c>
      <c r="AS3" s="60"/>
      <c r="AT3" s="53">
        <f>AQ3+1</f>
        <v>42003</v>
      </c>
      <c r="AU3" s="2">
        <f>AQ3+1</f>
        <v>42003</v>
      </c>
      <c r="AV3" s="1">
        <f>AT3+1</f>
        <v>42004</v>
      </c>
      <c r="AW3" s="2">
        <f>AT3+1</f>
        <v>42004</v>
      </c>
      <c r="AX3" s="1">
        <f>AV3+1</f>
        <v>42005</v>
      </c>
      <c r="AY3" s="2">
        <f>AV3+1</f>
        <v>42005</v>
      </c>
      <c r="AZ3" s="1">
        <f>AX3+1</f>
        <v>42006</v>
      </c>
      <c r="BA3" s="2">
        <f>AX3+1</f>
        <v>42006</v>
      </c>
      <c r="BB3" s="1">
        <f>AZ3+1</f>
        <v>42007</v>
      </c>
      <c r="BC3" s="2">
        <f>AZ3+1</f>
        <v>42007</v>
      </c>
      <c r="BD3" s="1">
        <f>BB3+1</f>
        <v>42008</v>
      </c>
      <c r="BE3" s="2">
        <f>BB3+1</f>
        <v>42008</v>
      </c>
      <c r="BF3" s="1">
        <f>BD3+1</f>
        <v>42009</v>
      </c>
      <c r="BG3" s="3">
        <f>BD3+1</f>
        <v>42009</v>
      </c>
      <c r="BH3" s="11">
        <v>0.31666666666666665</v>
      </c>
      <c r="BI3" s="83">
        <f ca="1">TODAY()</f>
        <v>41995</v>
      </c>
    </row>
    <row r="4" spans="1:61" ht="15" thickBot="1" x14ac:dyDescent="0.35">
      <c r="A4" s="6" t="s">
        <v>67</v>
      </c>
      <c r="B4" s="14" t="s">
        <v>1</v>
      </c>
      <c r="C4" s="4" t="s">
        <v>0</v>
      </c>
      <c r="D4" s="4" t="s">
        <v>1</v>
      </c>
      <c r="E4" s="4" t="s">
        <v>0</v>
      </c>
      <c r="F4" s="4" t="s">
        <v>1</v>
      </c>
      <c r="G4" s="4" t="s">
        <v>0</v>
      </c>
      <c r="H4" s="4" t="s">
        <v>1</v>
      </c>
      <c r="I4" s="4" t="s">
        <v>0</v>
      </c>
      <c r="J4" s="4" t="s">
        <v>1</v>
      </c>
      <c r="K4" s="4" t="s">
        <v>0</v>
      </c>
      <c r="L4" s="4" t="s">
        <v>1</v>
      </c>
      <c r="M4" s="4" t="s">
        <v>0</v>
      </c>
      <c r="N4" s="4" t="s">
        <v>1</v>
      </c>
      <c r="O4" s="5" t="s">
        <v>0</v>
      </c>
      <c r="P4" s="14" t="s">
        <v>1</v>
      </c>
      <c r="Q4" s="4" t="s">
        <v>0</v>
      </c>
      <c r="R4" s="4" t="s">
        <v>1</v>
      </c>
      <c r="S4" s="4" t="s">
        <v>0</v>
      </c>
      <c r="T4" s="4" t="s">
        <v>1</v>
      </c>
      <c r="U4" s="4" t="s">
        <v>0</v>
      </c>
      <c r="V4" s="4" t="s">
        <v>1</v>
      </c>
      <c r="W4" s="4" t="s">
        <v>0</v>
      </c>
      <c r="X4" s="4" t="s">
        <v>1</v>
      </c>
      <c r="Y4" s="4" t="s">
        <v>0</v>
      </c>
      <c r="Z4" s="4" t="s">
        <v>1</v>
      </c>
      <c r="AA4" s="4" t="s">
        <v>0</v>
      </c>
      <c r="AB4" s="4" t="s">
        <v>1</v>
      </c>
      <c r="AC4" s="5" t="s">
        <v>0</v>
      </c>
      <c r="AD4" s="78">
        <v>51</v>
      </c>
      <c r="AE4" s="14" t="s">
        <v>1</v>
      </c>
      <c r="AF4" s="4" t="s">
        <v>0</v>
      </c>
      <c r="AG4" s="4" t="s">
        <v>1</v>
      </c>
      <c r="AH4" s="4" t="s">
        <v>0</v>
      </c>
      <c r="AI4" s="4" t="s">
        <v>1</v>
      </c>
      <c r="AJ4" s="4" t="s">
        <v>0</v>
      </c>
      <c r="AK4" s="4" t="s">
        <v>1</v>
      </c>
      <c r="AL4" s="4" t="s">
        <v>0</v>
      </c>
      <c r="AM4" s="4" t="s">
        <v>1</v>
      </c>
      <c r="AN4" s="4" t="s">
        <v>0</v>
      </c>
      <c r="AO4" s="4" t="s">
        <v>1</v>
      </c>
      <c r="AP4" s="4" t="s">
        <v>0</v>
      </c>
      <c r="AQ4" s="4" t="s">
        <v>1</v>
      </c>
      <c r="AR4" s="5" t="s">
        <v>0</v>
      </c>
      <c r="AS4" s="78">
        <v>52</v>
      </c>
      <c r="AT4" s="14" t="s">
        <v>1</v>
      </c>
      <c r="AU4" s="4" t="s">
        <v>0</v>
      </c>
      <c r="AV4" s="4" t="s">
        <v>1</v>
      </c>
      <c r="AW4" s="4" t="s">
        <v>0</v>
      </c>
      <c r="AX4" s="4" t="s">
        <v>1</v>
      </c>
      <c r="AY4" s="4" t="s">
        <v>0</v>
      </c>
      <c r="AZ4" s="4" t="s">
        <v>1</v>
      </c>
      <c r="BA4" s="4" t="s">
        <v>0</v>
      </c>
      <c r="BB4" s="4" t="s">
        <v>1</v>
      </c>
      <c r="BC4" s="4" t="s">
        <v>0</v>
      </c>
      <c r="BD4" s="4" t="s">
        <v>1</v>
      </c>
      <c r="BE4" s="4" t="s">
        <v>0</v>
      </c>
      <c r="BF4" s="4" t="s">
        <v>1</v>
      </c>
      <c r="BG4" s="5" t="s">
        <v>0</v>
      </c>
      <c r="BH4" s="11">
        <v>3.125E-2</v>
      </c>
      <c r="BI4" s="83">
        <f ca="1">BI3-WEEKDAY(BI3-1)+7</f>
        <v>41995</v>
      </c>
    </row>
    <row r="5" spans="1:61" ht="14.4" customHeight="1" x14ac:dyDescent="0.3">
      <c r="A5" s="125" t="s">
        <v>68</v>
      </c>
      <c r="B5" s="81"/>
      <c r="C5" s="100" t="s">
        <v>27</v>
      </c>
      <c r="D5" s="68"/>
      <c r="E5" s="120" t="s">
        <v>26</v>
      </c>
      <c r="F5" s="68"/>
      <c r="G5" s="120" t="s">
        <v>26</v>
      </c>
      <c r="H5" s="68"/>
      <c r="I5" s="120" t="s">
        <v>26</v>
      </c>
      <c r="J5" s="68"/>
      <c r="K5" s="120" t="s">
        <v>26</v>
      </c>
      <c r="L5" s="79"/>
      <c r="M5" s="100"/>
      <c r="N5" s="79"/>
      <c r="O5" s="98"/>
      <c r="P5" s="73">
        <v>0.20833333333333334</v>
      </c>
      <c r="Q5" s="110" t="s">
        <v>55</v>
      </c>
      <c r="R5" s="73">
        <v>0.25</v>
      </c>
      <c r="S5" s="110" t="s">
        <v>55</v>
      </c>
      <c r="T5" s="55">
        <v>0.33333333333333331</v>
      </c>
      <c r="U5" s="110" t="s">
        <v>55</v>
      </c>
      <c r="V5" s="55">
        <v>0.33333333333333331</v>
      </c>
      <c r="W5" s="110" t="s">
        <v>55</v>
      </c>
      <c r="X5" s="73">
        <v>0.29166666666666669</v>
      </c>
      <c r="Y5" s="106" t="s">
        <v>32</v>
      </c>
      <c r="Z5" s="73">
        <v>0.29166666666666669</v>
      </c>
      <c r="AA5" s="104" t="s">
        <v>62</v>
      </c>
      <c r="AB5" s="79"/>
      <c r="AC5" s="118"/>
      <c r="AD5" s="97">
        <f ca="1">SUM(P7:AC7)</f>
        <v>2.4791666666666665</v>
      </c>
      <c r="AE5" s="55"/>
      <c r="AF5" s="106" t="s">
        <v>33</v>
      </c>
      <c r="AG5" s="79"/>
      <c r="AH5" s="116" t="s">
        <v>27</v>
      </c>
      <c r="AI5" s="71">
        <v>0.58333333333333337</v>
      </c>
      <c r="AJ5" s="106" t="s">
        <v>28</v>
      </c>
      <c r="AK5" s="57">
        <v>0.33333333333333331</v>
      </c>
      <c r="AL5" s="106" t="s">
        <v>32</v>
      </c>
      <c r="AM5" s="57">
        <v>0.33333333333333331</v>
      </c>
      <c r="AN5" s="106" t="s">
        <v>32</v>
      </c>
      <c r="AO5" s="79"/>
      <c r="AP5" s="116"/>
      <c r="AQ5" s="79"/>
      <c r="AR5" s="118"/>
      <c r="AS5" s="97">
        <f ca="1">SUM(AE7:AR7)</f>
        <v>0</v>
      </c>
      <c r="AT5" s="55"/>
      <c r="AU5" s="106" t="s">
        <v>29</v>
      </c>
      <c r="AV5" s="79"/>
      <c r="AW5" s="116"/>
      <c r="AX5" s="57"/>
      <c r="AY5" s="106"/>
      <c r="AZ5" s="57"/>
      <c r="BA5" s="106"/>
      <c r="BB5" s="57"/>
      <c r="BC5" s="106"/>
      <c r="BD5" s="57"/>
      <c r="BE5" s="106"/>
      <c r="BF5" s="57"/>
      <c r="BG5" s="122"/>
      <c r="BH5" s="124">
        <f ca="1">SUM(AT7:BG7)</f>
        <v>0</v>
      </c>
    </row>
    <row r="6" spans="1:61" ht="16.2" customHeight="1" thickBot="1" x14ac:dyDescent="0.35">
      <c r="A6" s="126"/>
      <c r="B6" s="82"/>
      <c r="C6" s="101"/>
      <c r="D6" s="70"/>
      <c r="E6" s="121"/>
      <c r="F6" s="70"/>
      <c r="G6" s="121"/>
      <c r="H6" s="70"/>
      <c r="I6" s="121"/>
      <c r="J6" s="70"/>
      <c r="K6" s="121"/>
      <c r="L6" s="80"/>
      <c r="M6" s="101"/>
      <c r="N6" s="80"/>
      <c r="O6" s="99"/>
      <c r="P6" s="77">
        <v>0.72916666666666663</v>
      </c>
      <c r="Q6" s="111"/>
      <c r="R6" s="77">
        <v>0.6875</v>
      </c>
      <c r="S6" s="111"/>
      <c r="T6" s="77">
        <v>0.69791666666666663</v>
      </c>
      <c r="U6" s="111"/>
      <c r="V6" s="77">
        <v>0.71875</v>
      </c>
      <c r="W6" s="111"/>
      <c r="X6" s="77">
        <v>0.6875</v>
      </c>
      <c r="Y6" s="107"/>
      <c r="Z6" s="77">
        <v>0.66666666666666663</v>
      </c>
      <c r="AA6" s="105"/>
      <c r="AB6" s="80"/>
      <c r="AC6" s="119"/>
      <c r="AD6" s="97"/>
      <c r="AE6" s="56"/>
      <c r="AF6" s="107"/>
      <c r="AG6" s="80"/>
      <c r="AH6" s="117"/>
      <c r="AI6" s="58">
        <v>0.91666666666666663</v>
      </c>
      <c r="AJ6" s="107"/>
      <c r="AK6" s="58">
        <v>0.66666666666666663</v>
      </c>
      <c r="AL6" s="107"/>
      <c r="AM6" s="58">
        <v>0.66666666666666663</v>
      </c>
      <c r="AN6" s="107"/>
      <c r="AO6" s="80"/>
      <c r="AP6" s="117"/>
      <c r="AQ6" s="80"/>
      <c r="AR6" s="119"/>
      <c r="AS6" s="97"/>
      <c r="AT6" s="56"/>
      <c r="AU6" s="107"/>
      <c r="AV6" s="80"/>
      <c r="AW6" s="117"/>
      <c r="AX6" s="58"/>
      <c r="AY6" s="107"/>
      <c r="AZ6" s="58"/>
      <c r="BA6" s="107"/>
      <c r="BB6" s="58"/>
      <c r="BC6" s="107"/>
      <c r="BD6" s="58"/>
      <c r="BE6" s="107"/>
      <c r="BF6" s="58"/>
      <c r="BG6" s="123"/>
      <c r="BH6" s="124"/>
    </row>
    <row r="7" spans="1:61" ht="15.6" hidden="1" customHeight="1" x14ac:dyDescent="0.4">
      <c r="A7" s="52"/>
      <c r="B7" s="66">
        <f ca="1">IF(B$3&gt;$BI$4,0,IF(OR(ISBLANK(B5),ISBLANK(B6),ISBLANK(C5),LEFT(C5,4)="jour",LEFT(C5,4)="form"),0,IF(COUNTIF(fériés,B$3)&gt;0,MOD((B6-B5),1)*1,MOD((B6-B5),1))))</f>
        <v>0</v>
      </c>
      <c r="C7" s="66">
        <f ca="1">IF(B$3&gt;$BI$4,0,IF(AND(ISNUMBER(B5),ISNUMBER(B6),OR(LEFT(C5,4)="jour",LEFT(C5,4)="form")),IF(COUNTIF(fériés,B$3)&gt;0,MOD(-$BH$4+(B6-B5),1)*1,MOD(-$BH$4+(B6-B5),1)),IF(AND(ISBLANK(B5),ISBLANK(B6)),IF(OR(C5="r",C5="c",C5="a",C5="m",C5="f",C5="cp",C5="s",C5="congé parent"),$BH$3,0),0)))</f>
        <v>0.31666666666666665</v>
      </c>
      <c r="D7" s="66">
        <f ca="1">IF(D$3&gt;$BI$4,0,IF(OR(ISBLANK(D5),ISBLANK(D6),ISBLANK(E5),LEFT(E5,4)="jour",LEFT(E5,4)="form"),0,IF(COUNTIF(fériés,D$3)&gt;0,MOD((D6-D5),1)*1,MOD((D6-D5),1))))</f>
        <v>0</v>
      </c>
      <c r="E7" s="66">
        <f ca="1">IF(D$3&gt;$BI$4,0,IF(AND(ISNUMBER(D5),ISNUMBER(D6),OR(LEFT(E5,4)="jour",LEFT(E5,4)="form")),IF(COUNTIF(fériés,D$3)&gt;0,MOD(-$BH$4+(D6-D5),1)*1,MOD(-$BH$4+(D6-D5),1)),IF(AND(ISBLANK(D5),ISBLANK(D6)),IF(OR(E5="r",E5="c",E5="a",E5="m",E5="f",E5="cp",E5="s",E5="congé parent"),$BH$3,0),0)))</f>
        <v>0.31666666666666665</v>
      </c>
      <c r="F7" s="66">
        <f ca="1">IF(F$3&gt;$BI$4,0,IF(OR(ISBLANK(F5),ISBLANK(F6),ISBLANK(G5),LEFT(G5,4)="jour",LEFT(G5,4)="form"),0,IF(COUNTIF(fériés,F$3)&gt;0,MOD((F6-F5),1)*1,MOD((F6-F5),1))))</f>
        <v>0</v>
      </c>
      <c r="G7" s="66">
        <f ca="1">IF(F$3&gt;$BI$4,0,IF(AND(ISNUMBER(F5),ISNUMBER(F6),OR(LEFT(G5,4)="jour",LEFT(G5,4)="form")),IF(COUNTIF(fériés,F$3)&gt;0,MOD(-$BH$4+(F6-F5),1)*1,MOD(-$BH$4+(F6-F5),1)),IF(AND(ISBLANK(F5),ISBLANK(F6)),IF(OR(G5="r",G5="c",G5="a",G5="m",G5="f",G5="cp",G5="s",G5="congé parent"),$BH$3,0),0)))</f>
        <v>0.31666666666666665</v>
      </c>
      <c r="H7" s="66">
        <f ca="1">IF(H$3&gt;$BI$4,0,IF(OR(ISBLANK(H5),ISBLANK(H6),ISBLANK(I5),LEFT(I5,4)="jour",LEFT(I5,4)="form"),0,IF(COUNTIF(fériés,H$3)&gt;0,MOD((H6-H5),1)*1,MOD((H6-H5),1))))</f>
        <v>0</v>
      </c>
      <c r="I7" s="66">
        <f ca="1">IF(H$3&gt;$BI$4,0,IF(AND(ISNUMBER(H5),ISNUMBER(H6),OR(LEFT(I5,4)="jour",LEFT(I5,4)="form")),IF(COUNTIF(fériés,H$3)&gt;0,MOD(-$BH$4+(H6-H5),1)*1,MOD(-$BH$4+(H6-H5),1)),IF(AND(ISBLANK(H5),ISBLANK(H6)),IF(OR(I5="r",I5="c",I5="a",I5="m",I5="f",I5="cp",I5="s",I5="congé parent"),$BH$3,0),0)))</f>
        <v>0.31666666666666665</v>
      </c>
      <c r="J7" s="66">
        <f ca="1">IF(J$3&gt;$BI$4,0,IF(OR(ISBLANK(J5),ISBLANK(J6),ISBLANK(K5),LEFT(K5,4)="jour",LEFT(K5,4)="form"),0,IF(COUNTIF(fériés,J$3)&gt;0,MOD((J6-J5),1)*1,MOD((J6-J5),1))))</f>
        <v>0</v>
      </c>
      <c r="K7" s="66">
        <f ca="1">IF(J$3&gt;$BI$4,0,IF(AND(ISNUMBER(J5),ISNUMBER(J6),OR(LEFT(K5,4)="jour",LEFT(K5,4)="form")),IF(COUNTIF(fériés,J$3)&gt;0,MOD(-$BH$4+(J6-J5),1)*1,MOD(-$BH$4+(J6-J5),1)),IF(AND(ISBLANK(J5),ISBLANK(J6)),IF(OR(K5="r",K5="c",K5="a",K5="m",K5="f",K5="cp",K5="s",K5="congé parent"),$BH$3,0),0)))</f>
        <v>0.31666666666666665</v>
      </c>
      <c r="L7" s="86">
        <f ca="1">IF(L$3&gt;$BI$4,0,IF(OR(ISBLANK(L5),ISBLANK(L6),ISBLANK(M5),LEFT(M5,4)="jour",LEFT(M5,4)="form"),0,IF(COUNTIF(fériés,L$3)&gt;0,MOD((L6-L5),1)*1,MOD((L6-L5),1))))</f>
        <v>0</v>
      </c>
      <c r="M7" s="86">
        <f ca="1">IF(L$3&gt;$BI$4,0,IF(AND(ISNUMBER(L5),ISNUMBER(L6),OR(LEFT(M5,4)="jour",LEFT(M5,4)="form")),IF(COUNTIF(fériés,L$3)&gt;0,MOD(-$BH$4+(L6-L5),1)*1,MOD(-$BH$4+(L6-L5),1)),IF(AND(ISBLANK(L5),ISBLANK(L6)),IF(OR(M5="r",M5="c",M5="a",M5="m",M5="f",M5="cp",M5="s",M5="congé parent"),$BH$3,0),0)))</f>
        <v>0</v>
      </c>
      <c r="N7" s="86">
        <f ca="1">IF(N$3&gt;$BI$4,0,IF(OR(ISBLANK(N5),ISBLANK(N6),ISBLANK(O5),LEFT(O5,4)="jour",LEFT(O5,4)="form"),0,IF(COUNTIF(fériés,N$3)&gt;0,MOD((N6-N5),1)*1,MOD((N6-N5),1))))</f>
        <v>0</v>
      </c>
      <c r="O7" s="86">
        <f ca="1">IF(N$3&gt;$BI$4,0,IF(AND(ISNUMBER(N5),ISNUMBER(N6),OR(LEFT(O5,4)="jour",LEFT(O5,4)="form")),IF(COUNTIF(fériés,N$3)&gt;0,MOD(-$BH$4+(N6-N5),1)*1,MOD(-$BH$4+(N6-N5),1)),IF(AND(ISBLANK(N5),ISBLANK(N6)),IF(OR(O5="r",O5="c",O5="a",O5="m",O5="f",O5="cp",O5="s",O5="congé parent"),$BH$3,0),0)))</f>
        <v>0</v>
      </c>
      <c r="P7" s="66">
        <f ca="1">IF(P$3&gt;$BI$4,0,IF(OR(ISBLANK(P5),ISBLANK(P6),ISBLANK(Q5),LEFT(Q5,4)="jour",LEFT(Q5,4)="form"),0,IF(COUNTIF(fériés,P$3)&gt;0,MOD((P6-P5),1)*1,MOD((P6-P5),1))))</f>
        <v>0.52083333333333326</v>
      </c>
      <c r="Q7" s="66">
        <f ca="1">IF(P$3&gt;$BI$4,0,IF(AND(ISNUMBER(P5),ISNUMBER(P6),OR(LEFT(Q5,4)="jour",LEFT(Q5,4)="form")),IF(COUNTIF(fériés,P$3)&gt;0,MOD(-$BH$4+(P6-P5),1)*1,MOD(-$BH$4+(P6-P5),1)),IF(AND(ISBLANK(P5),ISBLANK(P6)),IF(OR(Q5="r",Q5="c",Q5="a",Q5="m",Q5="f",Q5="cp",Q5="s",Q5="congé parent"),$BH$3,0),0)))</f>
        <v>0</v>
      </c>
      <c r="R7" s="66">
        <f ca="1">IF(R$3&gt;$BI$4,0,IF(OR(ISBLANK(R5),ISBLANK(R6),ISBLANK(S5),LEFT(S5,4)="jour",LEFT(S5,4)="form"),0,IF(COUNTIF(fériés,R$3)&gt;0,MOD((R6-R5),1)*1,MOD((R6-R5),1))))</f>
        <v>0.4375</v>
      </c>
      <c r="S7" s="66">
        <f ca="1">IF(R$3&gt;$BI$4,0,IF(AND(ISNUMBER(R5),ISNUMBER(R6),OR(LEFT(S5,4)="jour",LEFT(S5,4)="form")),IF(COUNTIF(fériés,R$3)&gt;0,MOD(-$BH$4+(R6-R5),1)*1,MOD(-$BH$4+(R6-R5),1)),IF(AND(ISBLANK(R5),ISBLANK(R6)),IF(OR(S5="r",S5="c",S5="a",S5="m",S5="f",S5="cp",S5="s",S5="congé parent"),$BH$3,0),0)))</f>
        <v>0</v>
      </c>
      <c r="T7" s="66">
        <f ca="1">IF(T$3&gt;$BI$4,0,IF(OR(ISBLANK(T5),ISBLANK(T6),ISBLANK(U5),LEFT(U5,4)="jour",LEFT(U5,4)="form"),0,IF(COUNTIF(fériés,T$3)&gt;0,MOD((T6-T5),1)*1,MOD((T6-T5),1))))</f>
        <v>0.36458333333333331</v>
      </c>
      <c r="U7" s="66">
        <f ca="1">IF(T$3&gt;$BI$4,0,IF(AND(ISNUMBER(T5),ISNUMBER(T6),OR(LEFT(U5,4)="jour",LEFT(U5,4)="form")),IF(COUNTIF(fériés,T$3)&gt;0,MOD(-$BH$4+(T6-T5),1)*1,MOD(-$BH$4+(T6-T5),1)),IF(AND(ISBLANK(T5),ISBLANK(T6)),IF(OR(U5="r",U5="c",U5="a",U5="m",U5="f",U5="cp",U5="s",U5="congé parent"),$BH$3,0),0)))</f>
        <v>0</v>
      </c>
      <c r="V7" s="66">
        <f ca="1">IF(V$3&gt;$BI$4,0,IF(OR(ISBLANK(V5),ISBLANK(V6),ISBLANK(W5),LEFT(W5,4)="jour",LEFT(W5,4)="form"),0,IF(COUNTIF(fériés,V$3)&gt;0,MOD((V6-V5),1)*1,MOD((V6-V5),1))))</f>
        <v>0.38541666666666669</v>
      </c>
      <c r="W7" s="66">
        <f ca="1">IF(V$3&gt;$BI$4,0,IF(AND(ISNUMBER(V5),ISNUMBER(V6),OR(LEFT(W5,4)="jour",LEFT(W5,4)="form")),IF(COUNTIF(fériés,V$3)&gt;0,MOD(-$BH$4+(V6-V5),1)*1,MOD(-$BH$4+(V6-V5),1)),IF(AND(ISBLANK(V5),ISBLANK(V6)),IF(OR(W5="r",W5="c",W5="a",W5="m",W5="f",W5="cp",W5="s",W5="congé parent"),$BH$3,0),0)))</f>
        <v>0</v>
      </c>
      <c r="X7" s="66">
        <f ca="1">IF(X$3&gt;$BI$4,0,IF(OR(ISBLANK(X5),ISBLANK(X6),ISBLANK(Y5),LEFT(Y5,4)="jour",LEFT(Y5,4)="form"),0,IF(COUNTIF(fériés,X$3)&gt;0,MOD((X6-X5),1)*1,MOD((X6-X5),1))))</f>
        <v>0.39583333333333331</v>
      </c>
      <c r="Y7" s="66">
        <f ca="1">IF(X$3&gt;$BI$4,0,IF(AND(ISNUMBER(X5),ISNUMBER(X6),OR(LEFT(Y5,4)="jour",LEFT(Y5,4)="form")),IF(COUNTIF(fériés,X$3)&gt;0,MOD(-$BH$4+(X6-X5),1)*1,MOD(-$BH$4+(X6-X5),1)),IF(AND(ISBLANK(X5),ISBLANK(X6)),IF(OR(Y5="r",Y5="c",Y5="a",Y5="m",Y5="f",Y5="cp",Y5="s",Y5="congé parent"),$BH$3,0),0)))</f>
        <v>0</v>
      </c>
      <c r="Z7" s="86">
        <f ca="1">IF(Z$3&gt;$BI$4,0,IF(OR(ISBLANK(Z5),ISBLANK(Z6),ISBLANK(AA5),LEFT(AA5,4)="jour",LEFT(AA5,4)="form"),0,IF(COUNTIF(fériés,Z$3)&gt;0,MOD((Z6-Z5),1)*1,MOD((Z6-Z5),1))))</f>
        <v>0.37499999999999994</v>
      </c>
      <c r="AA7" s="86">
        <f ca="1">IF(Z$3&gt;$BI$4,0,IF(AND(ISNUMBER(Z5),ISNUMBER(Z6),OR(LEFT(AA5,4)="jour",LEFT(AA5,4)="form")),IF(COUNTIF(fériés,Z$3)&gt;0,MOD(-$BH$4+(Z6-Z5),1)*1,MOD(-$BH$4+(Z6-Z5),1)),IF(AND(ISBLANK(Z5),ISBLANK(Z6)),IF(OR(AA5="r",AA5="c",AA5="a",AA5="m",AA5="f",AA5="cp",AA5="s",AA5="congé parent"),$BH$3,0),0)))</f>
        <v>0</v>
      </c>
      <c r="AB7" s="86">
        <f ca="1">IF(AB$3&gt;$BI$4,0,IF(OR(ISBLANK(AB5),ISBLANK(AB6),ISBLANK(AC5),LEFT(AC5,4)="jour",LEFT(AC5,4)="form"),0,IF(COUNTIF(fériés,AB$3)&gt;0,MOD((AB6-AB5),1)*1,MOD((AB6-AB5),1))))</f>
        <v>0</v>
      </c>
      <c r="AC7" s="86">
        <f ca="1">IF(AB$3&gt;$BI$4,0,IF(AND(ISNUMBER(AB5),ISNUMBER(AB6),OR(LEFT(AC5,4)="jour",LEFT(AC5,4)="form")),IF(COUNTIF(fériés,AB$3)&gt;0,MOD(-$BH$4+(AB6-AB5),1)*1,MOD(-$BH$4+(AB6-AB5),1)),IF(AND(ISBLANK(AB5),ISBLANK(AB6)),IF(OR(AC5="r",AC5="c",AC5="a",AC5="m",AC5="f",AC5="cp",AC5="s",AC5="congé parent"),$BH$3,0),0)))</f>
        <v>0</v>
      </c>
      <c r="AD7" s="61"/>
      <c r="AE7" s="66">
        <f ca="1">IF(AE$3&gt;$BI$4,0,IF(OR(ISBLANK(AE5),ISBLANK(AE6),ISBLANK(AF5),LEFT(AF5,4)="jour",LEFT(AF5,4)="form"),0,IF(COUNTIF(fériés,AE$3)&gt;0,MOD((AE6-AE5),1)*1,MOD((AE6-AE5),1))))</f>
        <v>0</v>
      </c>
      <c r="AF7" s="66">
        <f ca="1">IF(AE$3&gt;$BI$4,0,IF(AND(ISNUMBER(AE5),ISNUMBER(AE6),OR(LEFT(AF5,4)="jour",LEFT(AF5,4)="form")),IF(COUNTIF(fériés,AE$3)&gt;0,MOD(-$BH$4+(AE6-AE5),1)*1,MOD(-$BH$4+(AE6-AE5),1)),IF(AND(ISBLANK(AE5),ISBLANK(AE6)),IF(OR(AF5="r",AF5="c",AF5="a",AF5="m",AF5="f",AF5="cp",AF5="s",AF5="congé parent"),$BH$3,0),0)))</f>
        <v>0</v>
      </c>
      <c r="AG7" s="86">
        <f ca="1">IF(AG$3&gt;$BI$4,0,IF(OR(ISBLANK(AG5),ISBLANK(AG6),ISBLANK(AH5),LEFT(AH5,4)="jour",LEFT(AH5,4)="form"),0,IF(COUNTIF(fériés,AG$3)&gt;0,MOD((AG6-AG5),1)*1,MOD((AG6-AG5),1))))</f>
        <v>0</v>
      </c>
      <c r="AH7" s="86">
        <f ca="1">IF(AG$3&gt;$BI$4,0,IF(AND(ISNUMBER(AG5),ISNUMBER(AG6),OR(LEFT(AH5,4)="jour",LEFT(AH5,4)="form")),IF(COUNTIF(fériés,AG$3)&gt;0,MOD(-$BH$4+(AG6-AG5),1)*1,MOD(-$BH$4+(AG6-AG5),1)),IF(AND(ISBLANK(AG5),ISBLANK(AG6)),IF(OR(AH5="r",AH5="c",AH5="a",AH5="m",AH5="f",AH5="cp",AH5="s",AH5="congé parent"),$BH$3,0),0)))</f>
        <v>0</v>
      </c>
      <c r="AI7" s="66">
        <f ca="1">IF(AI$3&gt;$BI$4,0,IF(OR(ISBLANK(AI5),ISBLANK(AI6),ISBLANK(AJ5),LEFT(AJ5,4)="jour",LEFT(AJ5,4)="form"),0,IF(COUNTIF(fériés,AI$3)&gt;0,MOD((AI6-AI5),1)*1,MOD((AI6-AI5),1))))</f>
        <v>0</v>
      </c>
      <c r="AJ7" s="66">
        <f ca="1">IF(AI$3&gt;$BI$4,0,IF(AND(ISNUMBER(AI5),ISNUMBER(AI6),OR(LEFT(AJ5,4)="jour",LEFT(AJ5,4)="form")),IF(COUNTIF(fériés,AI$3)&gt;0,MOD(-$BH$4+(AI6-AI5),1)*1,MOD(-$BH$4+(AI6-AI5),1)),IF(AND(ISBLANK(AI5),ISBLANK(AI6)),IF(OR(AJ5="r",AJ5="c",AJ5="a",AJ5="m",AJ5="f",AJ5="cp",AJ5="s",AJ5="congé parent"),$BH$3,0),0)))</f>
        <v>0</v>
      </c>
      <c r="AK7" s="66">
        <f ca="1">IF(AK$3&gt;$BI$4,0,IF(OR(ISBLANK(AK5),ISBLANK(AK6),ISBLANK(AL5),LEFT(AL5,4)="jour",LEFT(AL5,4)="form"),0,IF(COUNTIF(fériés,AK$3)&gt;0,MOD((AK6-AK5),1)*1,MOD((AK6-AK5),1))))</f>
        <v>0</v>
      </c>
      <c r="AL7" s="66">
        <f ca="1">IF(AK$3&gt;$BI$4,0,IF(AND(ISNUMBER(AK5),ISNUMBER(AK6),OR(LEFT(AL5,4)="jour",LEFT(AL5,4)="form")),IF(COUNTIF(fériés,AK$3)&gt;0,MOD(-$BH$4+(AK6-AK5),1)*1,MOD(-$BH$4+(AK6-AK5),1)),IF(AND(ISBLANK(AK5),ISBLANK(AK6)),IF(OR(AL5="r",AL5="c",AL5="a",AL5="m",AL5="f",AL5="cp",AL5="s",AL5="congé parent"),$BH$3,0),0)))</f>
        <v>0</v>
      </c>
      <c r="AM7" s="66">
        <f ca="1">IF(AM$3&gt;$BI$4,0,IF(OR(ISBLANK(AM5),ISBLANK(AM6),ISBLANK(AN5),LEFT(AN5,4)="jour",LEFT(AN5,4)="form"),0,IF(COUNTIF(fériés,AM$3)&gt;0,MOD((AM6-AM5),1)*1,MOD((AM6-AM5),1))))</f>
        <v>0</v>
      </c>
      <c r="AN7" s="66">
        <f ca="1">IF(AM$3&gt;$BI$4,0,IF(AND(ISNUMBER(AM5),ISNUMBER(AM6),OR(LEFT(AN5,4)="jour",LEFT(AN5,4)="form")),IF(COUNTIF(fériés,AM$3)&gt;0,MOD(-$BH$4+(AM6-AM5),1)*1,MOD(-$BH$4+(AM6-AM5),1)),IF(AND(ISBLANK(AM5),ISBLANK(AM6)),IF(OR(AN5="r",AN5="c",AN5="a",AN5="m",AN5="f",AN5="cp",AN5="s",AN5="congé parent"),$BH$3,0),0)))</f>
        <v>0</v>
      </c>
      <c r="AO7" s="86">
        <f ca="1">IF(AO$3&gt;$BI$4,0,IF(OR(ISBLANK(AO5),ISBLANK(AO6),ISBLANK(AP5),LEFT(AP5,4)="jour",LEFT(AP5,4)="form"),0,IF(COUNTIF(fériés,AO$3)&gt;0,MOD((AO6-AO5),1)*1,MOD((AO6-AO5),1))))</f>
        <v>0</v>
      </c>
      <c r="AP7" s="86">
        <f ca="1">IF(AO$3&gt;$BI$4,0,IF(AND(ISNUMBER(AO5),ISNUMBER(AO6),OR(LEFT(AP5,4)="jour",LEFT(AP5,4)="form")),IF(COUNTIF(fériés,AO$3)&gt;0,MOD(-$BH$4+(AO6-AO5),1)*1,MOD(-$BH$4+(AO6-AO5),1)),IF(AND(ISBLANK(AO5),ISBLANK(AO6)),IF(OR(AP5="r",AP5="c",AP5="a",AP5="m",AP5="f",AP5="cp",AP5="s",AP5="congé parent"),$BH$3,0),0)))</f>
        <v>0</v>
      </c>
      <c r="AQ7" s="86">
        <f ca="1">IF(AQ$3&gt;$BI$4,0,IF(OR(ISBLANK(AQ5),ISBLANK(AQ6),ISBLANK(AR5),LEFT(AR5,4)="jour",LEFT(AR5,4)="form"),0,IF(COUNTIF(fériés,AQ$3)&gt;0,MOD((AQ6-AQ5),1)*1,MOD((AQ6-AQ5),1))))</f>
        <v>0</v>
      </c>
      <c r="AR7" s="86">
        <f ca="1">IF(AQ$3&gt;$BI$4,0,IF(AND(ISNUMBER(AQ5),ISNUMBER(AQ6),OR(LEFT(AR5,4)="jour",LEFT(AR5,4)="form")),IF(COUNTIF(fériés,AQ$3)&gt;0,MOD(-$BH$4+(AQ6-AQ5),1)*1,MOD(-$BH$4+(AQ6-AQ5),1)),IF(AND(ISBLANK(AQ5),ISBLANK(AQ6)),IF(OR(AR5="r",AR5="c",AR5="a",AR5="m",AR5="f",AR5="cp",AR5="s",AR5="congé parent"),$BH$3,0),0)))</f>
        <v>0</v>
      </c>
      <c r="AS7" s="61"/>
      <c r="AT7" s="66">
        <f ca="1">IF(AT$3&gt;$BI$4,0,IF(OR(ISBLANK(AT5),ISBLANK(AT6),ISBLANK(AU5),LEFT(AU5,4)="jour",LEFT(AU5,4)="form"),0,IF(COUNTIF(fériés,AT$3)&gt;0,MOD((AT6-AT5),1)*1,MOD((AT6-AT5),1))))</f>
        <v>0</v>
      </c>
      <c r="AU7" s="66">
        <f ca="1">IF(AT$3&gt;$BI$4,0,IF(AND(ISNUMBER(AT5),ISNUMBER(AT6),OR(LEFT(AU5,4)="jour",LEFT(AU5,4)="form")),IF(COUNTIF(fériés,AT$3)&gt;0,MOD(-$BH$4+(AT6-AT5),1)*1,MOD(-$BH$4+(AT6-AT5),1)),IF(AND(ISBLANK(AT5),ISBLANK(AT6)),IF(OR(AU5="r",AU5="c",AU5="a",AU5="m",AU5="f",AU5="cp",AU5="s",AU5="congé parent"),$BH$3,0),0)))</f>
        <v>0</v>
      </c>
      <c r="AV7" s="86">
        <f ca="1">IF(AV$3&gt;$BI$4,0,IF(OR(ISBLANK(AV5),ISBLANK(AV6),ISBLANK(AW5),LEFT(AW5,4)="jour",LEFT(AW5,4)="form"),0,IF(COUNTIF(fériés,AV$3)&gt;0,MOD((AV6-AV5),1)*1,MOD((AV6-AV5),1))))</f>
        <v>0</v>
      </c>
      <c r="AW7" s="86">
        <f ca="1">IF(AV$3&gt;$BI$4,0,IF(AND(ISNUMBER(AV5),ISNUMBER(AV6),OR(LEFT(AW5,4)="jour",LEFT(AW5,4)="form")),IF(COUNTIF(fériés,AV$3)&gt;0,MOD(-$BH$4+(AV6-AV5),1)*1,MOD(-$BH$4+(AV6-AV5),1)),IF(AND(ISBLANK(AV5),ISBLANK(AV6)),IF(OR(AW5="r",AW5="c",AW5="a",AW5="m",AW5="f",AW5="cp",AW5="s",AW5="congé parent"),$BH$3,0),0)))</f>
        <v>0</v>
      </c>
      <c r="AX7" s="66">
        <f ca="1">IF(AX$3&gt;$BI$4,0,IF(OR(ISBLANK(AX5),ISBLANK(AX6),ISBLANK(AY5),LEFT(AY5,4)="jour",LEFT(AY5,4)="form"),0,IF(COUNTIF(fériés,AX$3)&gt;0,MOD((AX6-AX5),1)*1,MOD((AX6-AX5),1))))</f>
        <v>0</v>
      </c>
      <c r="AY7" s="66">
        <f ca="1">IF(AX$3&gt;$BI$4,0,IF(AND(ISNUMBER(AX5),ISNUMBER(AX6),OR(LEFT(AY5,4)="jour",LEFT(AY5,4)="form")),IF(COUNTIF(fériés,AX$3)&gt;0,MOD(-$BH$4+(AX6-AX5),1)*1,MOD(-$BH$4+(AX6-AX5),1)),IF(AND(ISBLANK(AX5),ISBLANK(AX6)),IF(OR(AY5="r",AY5="c",AY5="a",AY5="m",AY5="f",AY5="cp",AY5="s",AY5="congé parent"),$BH$3,0),0)))</f>
        <v>0</v>
      </c>
      <c r="AZ7" s="66">
        <f ca="1">IF(AZ$3&gt;$BI$4,0,IF(OR(ISBLANK(AZ5),ISBLANK(AZ6),ISBLANK(BA5),LEFT(BA5,4)="jour",LEFT(BA5,4)="form"),0,IF(COUNTIF(fériés,AZ$3)&gt;0,MOD((AZ6-AZ5),1)*1,MOD((AZ6-AZ5),1))))</f>
        <v>0</v>
      </c>
      <c r="BA7" s="66">
        <f ca="1">IF(AZ$3&gt;$BI$4,0,IF(AND(ISNUMBER(AZ5),ISNUMBER(AZ6),OR(LEFT(BA5,4)="jour",LEFT(BA5,4)="form")),IF(COUNTIF(fériés,AZ$3)&gt;0,MOD(-$BH$4+(AZ6-AZ5),1)*1,MOD(-$BH$4+(AZ6-AZ5),1)),IF(AND(ISBLANK(AZ5),ISBLANK(AZ6)),IF(OR(BA5="r",BA5="c",BA5="a",BA5="m",BA5="f",BA5="cp",BA5="s",BA5="congé parent"),$BH$3,0),0)))</f>
        <v>0</v>
      </c>
      <c r="BB7" s="66">
        <f ca="1">IF(BB$3&gt;$BI$4,0,IF(OR(ISBLANK(BB5),ISBLANK(BB6),ISBLANK(BC5),LEFT(BC5,4)="jour",LEFT(BC5,4)="form"),0,IF(COUNTIF(fériés,BB$3)&gt;0,MOD((BB6-BB5),1)*1,MOD((BB6-BB5),1))))</f>
        <v>0</v>
      </c>
      <c r="BC7" s="66">
        <f ca="1">IF(BB$3&gt;$BI$4,0,IF(AND(ISNUMBER(BB5),ISNUMBER(BB6),OR(LEFT(BC5,4)="jour",LEFT(BC5,4)="form")),IF(COUNTIF(fériés,BB$3)&gt;0,MOD(-$BH$4+(BB6-BB5),1)*1,MOD(-$BH$4+(BB6-BB5),1)),IF(AND(ISBLANK(BB5),ISBLANK(BB6)),IF(OR(BC5="r",BC5="c",BC5="a",BC5="m",BC5="f",BC5="cp",BC5="s",BC5="congé parent"),$BH$3,0),0)))</f>
        <v>0</v>
      </c>
      <c r="BD7" s="66">
        <f ca="1">IF(BD$3&gt;$BI$4,0,IF(OR(ISBLANK(BD5),ISBLANK(BD6),ISBLANK(BE5),LEFT(BE5,4)="jour",LEFT(BE5,4)="form"),0,IF(COUNTIF(fériés,BD$3)&gt;0,MOD((BD6-BD5),1)*1,MOD((BD6-BD5),1))))</f>
        <v>0</v>
      </c>
      <c r="BE7" s="66">
        <f ca="1">IF(BD$3&gt;$BI$4,0,IF(AND(ISNUMBER(BD5),ISNUMBER(BD6),OR(LEFT(BE5,4)="jour",LEFT(BE5,4)="form")),IF(COUNTIF(fériés,BD$3)&gt;0,MOD(-$BH$4+(BD6-BD5),1)*1,MOD(-$BH$4+(BD6-BD5),1)),IF(AND(ISBLANK(BD5),ISBLANK(BD6)),IF(OR(BE5="r",BE5="c",BE5="a",BE5="m",BE5="f",BE5="cp",BE5="s",BE5="congé parent"),$BH$3,0),0)))</f>
        <v>0</v>
      </c>
      <c r="BF7" s="66">
        <f ca="1">IF(BF$3&gt;$BI$4,0,IF(OR(ISBLANK(BF5),ISBLANK(BF6),ISBLANK(BG5),LEFT(BG5,4)="jour",LEFT(BG5,4)="form"),0,IF(COUNTIF(fériés,BF$3)&gt;0,MOD((BF6-BF5),1)*1,MOD((BF6-BF5),1))))</f>
        <v>0</v>
      </c>
      <c r="BG7" s="66">
        <f ca="1">IF(BF$3&gt;$BI$4,0,IF(AND(ISNUMBER(BF5),ISNUMBER(BF6),OR(LEFT(BG5,4)="jour",LEFT(BG5,4)="form")),IF(COUNTIF(fériés,BF$3)&gt;0,MOD(-$BH$4+(BF6-BF5),1)*1,MOD(-$BH$4+(BF6-BF5),1)),IF(AND(ISBLANK(BF5),ISBLANK(BF6)),IF(OR(BG5="r",BG5="c",BG5="a",BG5="m",BG5="f",BG5="cp",BG5="s",BG5="congé parent"),$BH$3,0),0)))</f>
        <v>0</v>
      </c>
      <c r="BH7" s="12">
        <f ca="1">SUM(B7:BG7)</f>
        <v>4.0625</v>
      </c>
    </row>
    <row r="8" spans="1:61" ht="15.6" hidden="1" customHeight="1" thickBot="1" x14ac:dyDescent="0.4">
      <c r="A8" s="52"/>
      <c r="B8" s="66" t="str">
        <f>IF(RIGHT(C5,4)="cuht","171",IF(RIGHT(C5,4)="netu","172",IF(RIGHT(C5,4)="auht","173",IF(OR(RIGHT(C5,4)="ppou",RIGHT(C5,5)="prepa"),"360",IF(RIGHT(C5,4)="cpou","361",IF(OR(RIGHT(C5,4)="apou",RIGHT(C5,6)="molinf"),"363",IF(RIGHT(C5,4)="netp","364",IF(RIGHT(C5,4)="cmtr","365",IF(LEFT(C5,4)="form","873",IF(RIGHT(C5,7)="ce-cppt","902",""))))))))))</f>
        <v/>
      </c>
      <c r="C8" s="66" t="str">
        <f>IF(B8="","",IF(OR(B$3=Recap!$A$50,B$3=Recap!$A$51,B$3=Recap!$A$52,B$3=Recap!$A$53,B$3=Recap!$A$54,B$3=Recap!$A$55,B$3=Recap!$A$56,B$3=Recap!$A$57,B$3=Recap!$A$58,B$3=Recap!$A$59,B$3=Recap!$A$60,B$3=Recap!$A$61),(B7+C7)/1,B7+C7))</f>
        <v/>
      </c>
      <c r="D8" s="66" t="str">
        <f>IF(RIGHT(E5,4)="cuht","171",IF(RIGHT(E5,4)="netu","172",IF(RIGHT(E5,4)="auht","173",IF(OR(RIGHT(E5,4)="ppou",RIGHT(E5,5)="prepa"),"360",IF(RIGHT(E5,4)="cpou","361",IF(OR(RIGHT(E5,4)="apou",RIGHT(E5,6)="molinf"),"363",IF(RIGHT(E5,4)="netp","364",IF(RIGHT(E5,4)="cmtr","365",IF(LEFT(E5,4)="form","873",IF(RIGHT(E5,7)="ce-cppt","902",""))))))))))</f>
        <v/>
      </c>
      <c r="E8" s="66" t="str">
        <f>IF(D8="","",IF(OR(D$3=Recap!$A$50,D$3=Recap!$A$51,D$3=Recap!$A$52,D$3=Recap!$A$53,D$3=Recap!$A$54,D$3=Recap!$A$55,D$3=Recap!$A$56,D$3=Recap!$A$57,D$3=Recap!$A$58,D$3=Recap!$A$59,D$3=Recap!$A$60,D$3=Recap!$A$61),(D7+E7)/1,D7+E7))</f>
        <v/>
      </c>
      <c r="F8" s="66" t="str">
        <f>IF(RIGHT(G5,4)="cuht","171",IF(RIGHT(G5,4)="netu","172",IF(RIGHT(G5,4)="auht","173",IF(OR(RIGHT(G5,4)="ppou",RIGHT(G5,5)="prepa"),"360",IF(RIGHT(G5,4)="cpou","361",IF(OR(RIGHT(G5,4)="apou",RIGHT(G5,6)="molinf"),"363",IF(RIGHT(G5,4)="netp","364",IF(RIGHT(G5,4)="cmtr","365",IF(LEFT(G5,4)="form","873",IF(RIGHT(G5,7)="ce-cppt","902",""))))))))))</f>
        <v/>
      </c>
      <c r="G8" s="66" t="str">
        <f>IF(F8="","",IF(OR(F$3=Recap!$A$50,F$3=Recap!$A$51,F$3=Recap!$A$52,F$3=Recap!$A$53,F$3=Recap!$A$54,F$3=Recap!$A$55,F$3=Recap!$A$56,F$3=Recap!$A$57,F$3=Recap!$A$58,F$3=Recap!$A$59,F$3=Recap!$A$60,F$3=Recap!$A$61),(F7+G7)/1,F7+G7))</f>
        <v/>
      </c>
      <c r="H8" s="66" t="str">
        <f>IF(RIGHT(I5,4)="cuht","171",IF(RIGHT(I5,4)="netu","172",IF(RIGHT(I5,4)="auht","173",IF(OR(RIGHT(I5,4)="ppou",RIGHT(I5,5)="prepa"),"360",IF(RIGHT(I5,4)="cpou","361",IF(OR(RIGHT(I5,4)="apou",RIGHT(I5,6)="molinf"),"363",IF(RIGHT(I5,4)="netp","364",IF(RIGHT(I5,4)="cmtr","365",IF(LEFT(I5,4)="form","873",IF(RIGHT(I5,7)="ce-cppt","902",""))))))))))</f>
        <v/>
      </c>
      <c r="I8" s="66" t="str">
        <f>IF(H8="","",IF(OR(H$3=Recap!$A$50,H$3=Recap!$A$51,H$3=Recap!$A$52,H$3=Recap!$A$53,H$3=Recap!$A$54,H$3=Recap!$A$55,H$3=Recap!$A$56,H$3=Recap!$A$57,H$3=Recap!$A$58,H$3=Recap!$A$59,H$3=Recap!$A$60,H$3=Recap!$A$61),(H7+I7)/1,H7+I7))</f>
        <v/>
      </c>
      <c r="J8" s="66" t="str">
        <f>IF(RIGHT(K5,4)="cuht","171",IF(RIGHT(K5,4)="netu","172",IF(RIGHT(K5,4)="auht","173",IF(OR(RIGHT(K5,4)="ppou",RIGHT(K5,5)="prepa"),"360",IF(RIGHT(K5,4)="cpou","361",IF(OR(RIGHT(K5,4)="apou",RIGHT(K5,6)="molinf"),"363",IF(RIGHT(K5,4)="netp","364",IF(RIGHT(K5,4)="cmtr","365",IF(LEFT(K5,4)="form","873",IF(RIGHT(K5,7)="ce-cppt","902",""))))))))))</f>
        <v/>
      </c>
      <c r="K8" s="66" t="str">
        <f>IF(J8="","",IF(OR(J$3=Recap!$A$50,J$3=Recap!$A$51,J$3=Recap!$A$52,J$3=Recap!$A$53,J$3=Recap!$A$54,J$3=Recap!$A$55,J$3=Recap!$A$56,J$3=Recap!$A$57,J$3=Recap!$A$58,J$3=Recap!$A$59,J$3=Recap!$A$60,J$3=Recap!$A$61),(J7+K7)/1,J7+K7))</f>
        <v/>
      </c>
      <c r="L8" s="86" t="str">
        <f>IF(RIGHT(M5,4)="cuht","171",IF(RIGHT(M5,4)="netu","172",IF(RIGHT(M5,4)="auht","173",IF(OR(RIGHT(M5,4)="ppou",RIGHT(M5,5)="prepa"),"360",IF(RIGHT(M5,4)="cpou","361",IF(OR(RIGHT(M5,4)="apou",RIGHT(M5,6)="molinf"),"363",IF(RIGHT(M5,4)="netp","364",IF(RIGHT(M5,4)="cmtr","365",IF(LEFT(M5,4)="form","873",IF(RIGHT(M5,7)="ce-cppt","902",""))))))))))</f>
        <v/>
      </c>
      <c r="M8" s="86" t="str">
        <f>IF(L8="","",IF(OR(L$3=Recap!$A$50,L$3=Recap!$A$51,L$3=Recap!$A$52,L$3=Recap!$A$53,L$3=Recap!$A$54,L$3=Recap!$A$55,L$3=Recap!$A$56,L$3=Recap!$A$57,L$3=Recap!$A$58,L$3=Recap!$A$59,L$3=Recap!$A$60,L$3=Recap!$A$61),(L7+M7)/1,L7+M7))</f>
        <v/>
      </c>
      <c r="N8" s="86" t="str">
        <f>IF(RIGHT(O5,4)="cuht","171",IF(RIGHT(O5,4)="netu","172",IF(RIGHT(O5,4)="auht","173",IF(OR(RIGHT(O5,4)="ppou",RIGHT(O5,5)="prepa"),"360",IF(RIGHT(O5,4)="cpou","361",IF(OR(RIGHT(O5,4)="apou",RIGHT(O5,6)="molinf"),"363",IF(RIGHT(O5,4)="netp","364",IF(RIGHT(O5,4)="cmtr","365",IF(LEFT(O5,4)="form","873",IF(RIGHT(O5,7)="ce-cppt","902",""))))))))))</f>
        <v/>
      </c>
      <c r="O8" s="86" t="str">
        <f>IF(N8="","",IF(OR(N$3=Recap!$A$50,N$3=Recap!$A$51,N$3=Recap!$A$52,N$3=Recap!$A$53,N$3=Recap!$A$54,N$3=Recap!$A$55,N$3=Recap!$A$56,N$3=Recap!$A$57,N$3=Recap!$A$58,N$3=Recap!$A$59,N$3=Recap!$A$60,N$3=Recap!$A$61),(N7+O7)/1,N7+O7))</f>
        <v/>
      </c>
      <c r="P8" s="66" t="str">
        <f>IF(RIGHT(Q5,4)="cuht","171",IF(RIGHT(Q5,4)="netu","172",IF(RIGHT(Q5,4)="auht","173",IF(OR(RIGHT(Q5,4)="ppou",RIGHT(Q5,5)="prepa"),"360",IF(RIGHT(Q5,4)="cpou","361",IF(OR(RIGHT(Q5,4)="apou",RIGHT(Q5,6)="molinf"),"363",IF(RIGHT(Q5,4)="netp","364",IF(RIGHT(Q5,4)="cmtr","365",IF(LEFT(Q5,4)="form","873",IF(RIGHT(Q5,7)="ce-cppt","902",""))))))))))</f>
        <v>361</v>
      </c>
      <c r="Q8" s="66">
        <f ca="1">IF(P8="","",IF(OR(P$3=Recap!$A$50,P$3=Recap!$A$51,P$3=Recap!$A$52,P$3=Recap!$A$53,P$3=Recap!$A$54,P$3=Recap!$A$55,P$3=Recap!$A$56,P$3=Recap!$A$57,P$3=Recap!$A$58,P$3=Recap!$A$59,P$3=Recap!$A$60,P$3=Recap!$A$61),(P7+Q7)/1,P7+Q7))</f>
        <v>0.52083333333333326</v>
      </c>
      <c r="R8" s="66" t="str">
        <f>IF(RIGHT(S5,4)="cuht","171",IF(RIGHT(S5,4)="netu","172",IF(RIGHT(S5,4)="auht","173",IF(OR(RIGHT(S5,4)="ppou",RIGHT(S5,5)="prepa"),"360",IF(RIGHT(S5,4)="cpou","361",IF(OR(RIGHT(S5,4)="apou",RIGHT(S5,6)="molinf"),"363",IF(RIGHT(S5,4)="netp","364",IF(RIGHT(S5,4)="cmtr","365",IF(LEFT(S5,4)="form","873",IF(RIGHT(S5,7)="ce-cppt","902",""))))))))))</f>
        <v>361</v>
      </c>
      <c r="S8" s="66">
        <f ca="1">IF(R8="","",IF(OR(R$3=Recap!$A$50,R$3=Recap!$A$51,R$3=Recap!$A$52,R$3=Recap!$A$53,R$3=Recap!$A$54,R$3=Recap!$A$55,R$3=Recap!$A$56,R$3=Recap!$A$57,R$3=Recap!$A$58,R$3=Recap!$A$59,R$3=Recap!$A$60,R$3=Recap!$A$61),(R7+S7)/1,R7+S7))</f>
        <v>0.4375</v>
      </c>
      <c r="T8" s="66" t="str">
        <f>IF(RIGHT(U5,4)="cuht","171",IF(RIGHT(U5,4)="netu","172",IF(RIGHT(U5,4)="auht","173",IF(OR(RIGHT(U5,4)="ppou",RIGHT(U5,5)="prepa"),"360",IF(RIGHT(U5,4)="cpou","361",IF(OR(RIGHT(U5,4)="apou",RIGHT(U5,6)="molinf"),"363",IF(RIGHT(U5,4)="netp","364",IF(RIGHT(U5,4)="cmtr","365",IF(LEFT(U5,4)="form","873",IF(RIGHT(U5,7)="ce-cppt","902",""))))))))))</f>
        <v>361</v>
      </c>
      <c r="U8" s="66">
        <f ca="1">IF(T8="","",IF(OR(T$3=Recap!$A$50,T$3=Recap!$A$51,T$3=Recap!$A$52,T$3=Recap!$A$53,T$3=Recap!$A$54,T$3=Recap!$A$55,T$3=Recap!$A$56,T$3=Recap!$A$57,T$3=Recap!$A$58,T$3=Recap!$A$59,T$3=Recap!$A$60,T$3=Recap!$A$61),(T7+U7)/1,T7+U7))</f>
        <v>0.36458333333333331</v>
      </c>
      <c r="V8" s="66" t="str">
        <f>IF(RIGHT(W5,4)="cuht","171",IF(RIGHT(W5,4)="netu","172",IF(RIGHT(W5,4)="auht","173",IF(OR(RIGHT(W5,4)="ppou",RIGHT(W5,5)="prepa"),"360",IF(RIGHT(W5,4)="cpou","361",IF(OR(RIGHT(W5,4)="apou",RIGHT(W5,6)="molinf"),"363",IF(RIGHT(W5,4)="netp","364",IF(RIGHT(W5,4)="cmtr","365",IF(LEFT(W5,4)="form","873",IF(RIGHT(W5,7)="ce-cppt","902",""))))))))))</f>
        <v>361</v>
      </c>
      <c r="W8" s="66">
        <f ca="1">IF(V8="","",IF(OR(V$3=Recap!$A$50,V$3=Recap!$A$51,V$3=Recap!$A$52,V$3=Recap!$A$53,V$3=Recap!$A$54,V$3=Recap!$A$55,V$3=Recap!$A$56,V$3=Recap!$A$57,V$3=Recap!$A$58,V$3=Recap!$A$59,V$3=Recap!$A$60,V$3=Recap!$A$61),(V7+W7)/1,V7+W7))</f>
        <v>0.38541666666666669</v>
      </c>
      <c r="X8" s="66" t="str">
        <f>IF(RIGHT(Y5,4)="cuht","171",IF(RIGHT(Y5,4)="netu","172",IF(RIGHT(Y5,4)="auht","173",IF(OR(RIGHT(Y5,4)="ppou",RIGHT(Y5,5)="prepa"),"360",IF(RIGHT(Y5,4)="cpou","361",IF(OR(RIGHT(Y5,4)="apou",RIGHT(Y5,6)="molinf"),"363",IF(RIGHT(Y5,4)="netp","364",IF(RIGHT(Y5,4)="cmtr","365",IF(LEFT(Y5,4)="form","873",IF(RIGHT(Y5,7)="ce-cppt","902",""))))))))))</f>
        <v>361</v>
      </c>
      <c r="Y8" s="66">
        <f ca="1">IF(X8="","",IF(OR(X$3=Recap!$A$50,X$3=Recap!$A$51,X$3=Recap!$A$52,X$3=Recap!$A$53,X$3=Recap!$A$54,X$3=Recap!$A$55,X$3=Recap!$A$56,X$3=Recap!$A$57,X$3=Recap!$A$58,X$3=Recap!$A$59,X$3=Recap!$A$60,X$3=Recap!$A$61),(X7+Y7)/1,X7+Y7))</f>
        <v>0.39583333333333331</v>
      </c>
      <c r="Z8" s="86" t="str">
        <f>IF(RIGHT(AA5,4)="cuht","171",IF(RIGHT(AA5,4)="netu","172",IF(RIGHT(AA5,4)="auht","173",IF(OR(RIGHT(AA5,4)="ppou",RIGHT(AA5,5)="prepa"),"360",IF(RIGHT(AA5,4)="cpou","361",IF(OR(RIGHT(AA5,4)="apou",RIGHT(AA5,6)="molinf"),"363",IF(RIGHT(AA5,4)="netp","364",IF(RIGHT(AA5,4)="cmtr","365",IF(LEFT(AA5,4)="form","873",IF(RIGHT(AA5,7)="ce-cppt","902",""))))))))))</f>
        <v>361</v>
      </c>
      <c r="AA8" s="86">
        <f ca="1">IF(Z8="","",IF(OR(Z$3=Recap!$A$50,Z$3=Recap!$A$51,Z$3=Recap!$A$52,Z$3=Recap!$A$53,Z$3=Recap!$A$54,Z$3=Recap!$A$55,Z$3=Recap!$A$56,Z$3=Recap!$A$57,Z$3=Recap!$A$58,Z$3=Recap!$A$59,Z$3=Recap!$A$60,Z$3=Recap!$A$61),(Z7+AA7)/1,Z7+AA7))</f>
        <v>0.37499999999999994</v>
      </c>
      <c r="AB8" s="86" t="str">
        <f>IF(RIGHT(AC5,4)="cuht","171",IF(RIGHT(AC5,4)="netu","172",IF(RIGHT(AC5,4)="auht","173",IF(OR(RIGHT(AC5,4)="ppou",RIGHT(AC5,5)="prepa"),"360",IF(RIGHT(AC5,4)="cpou","361",IF(OR(RIGHT(AC5,4)="apou",RIGHT(AC5,6)="molinf"),"363",IF(RIGHT(AC5,4)="netp","364",IF(RIGHT(AC5,4)="cmtr","365",IF(LEFT(AC5,4)="form","873",IF(RIGHT(AC5,7)="ce-cppt","902",""))))))))))</f>
        <v/>
      </c>
      <c r="AC8" s="86" t="str">
        <f>IF(AB8="","",IF(OR(AB$3=Recap!$A$50,AB$3=Recap!$A$51,AB$3=Recap!$A$52,AB$3=Recap!$A$53,AB$3=Recap!$A$54,AB$3=Recap!$A$55,AB$3=Recap!$A$56,AB$3=Recap!$A$57,AB$3=Recap!$A$58,AB$3=Recap!$A$59,AB$3=Recap!$A$60,AB$3=Recap!$A$61),(AB7+AC7)/1,AB7+AC7))</f>
        <v/>
      </c>
      <c r="AD8" s="61"/>
      <c r="AE8" s="66" t="str">
        <f>IF(RIGHT(AF5,4)="cuht","171",IF(RIGHT(AF5,4)="netu","172",IF(RIGHT(AF5,4)="auht","173",IF(OR(RIGHT(AF5,4)="ppou",RIGHT(AF5,5)="prepa"),"360",IF(RIGHT(AF5,4)="cpou","361",IF(OR(RIGHT(AF5,4)="apou",RIGHT(AF5,6)="molinf"),"363",IF(RIGHT(AF5,4)="netp","364",IF(RIGHT(AF5,4)="cmtr","365",IF(LEFT(AF5,4)="form","873",IF(RIGHT(AF5,7)="ce-cppt","902",""))))))))))</f>
        <v/>
      </c>
      <c r="AF8" s="66" t="str">
        <f>IF(AE8="","",IF(OR(AE$3=Recap!$A$50,AE$3=Recap!$A$51,AE$3=Recap!$A$52,AE$3=Recap!$A$53,AE$3=Recap!$A$54,AE$3=Recap!$A$55,AE$3=Recap!$A$56,AE$3=Recap!$A$57,AE$3=Recap!$A$58,AE$3=Recap!$A$59,AE$3=Recap!$A$60,AE$3=Recap!$A$61),(AE7+AF7)/1,AE7+AF7))</f>
        <v/>
      </c>
      <c r="AG8" s="86" t="str">
        <f>IF(RIGHT(AH5,4)="cuht","171",IF(RIGHT(AH5,4)="netu","172",IF(RIGHT(AH5,4)="auht","173",IF(OR(RIGHT(AH5,4)="ppou",RIGHT(AH5,5)="prepa"),"360",IF(RIGHT(AH5,4)="cpou","361",IF(OR(RIGHT(AH5,4)="apou",RIGHT(AH5,6)="molinf"),"363",IF(RIGHT(AH5,4)="netp","364",IF(RIGHT(AH5,4)="cmtr","365",IF(LEFT(AH5,4)="form","873",IF(RIGHT(AH5,7)="ce-cppt","902",""))))))))))</f>
        <v/>
      </c>
      <c r="AH8" s="86" t="str">
        <f>IF(AG8="","",IF(OR(AG$3=Recap!$A$50,AG$3=Recap!$A$51,AG$3=Recap!$A$52,AG$3=Recap!$A$53,AG$3=Recap!$A$54,AG$3=Recap!$A$55,AG$3=Recap!$A$56,AG$3=Recap!$A$57,AG$3=Recap!$A$58,AG$3=Recap!$A$59,AG$3=Recap!$A$60,AG$3=Recap!$A$61),(AG7+AH7)/1,AG7+AH7))</f>
        <v/>
      </c>
      <c r="AI8" s="66" t="str">
        <f>IF(RIGHT(AJ5,4)="cuht","171",IF(RIGHT(AJ5,4)="netu","172",IF(RIGHT(AJ5,4)="auht","173",IF(OR(RIGHT(AJ5,4)="ppou",RIGHT(AJ5,5)="prepa"),"360",IF(RIGHT(AJ5,4)="cpou","361",IF(OR(RIGHT(AJ5,4)="apou",RIGHT(AJ5,6)="molinf"),"363",IF(RIGHT(AJ5,4)="netp","364",IF(RIGHT(AJ5,4)="cmtr","365",IF(LEFT(AJ5,4)="form","873",IF(RIGHT(AJ5,7)="ce-cppt","902",""))))))))))</f>
        <v>171</v>
      </c>
      <c r="AJ8" s="66">
        <f ca="1">IF(AI8="","",IF(OR(AI$3=Recap!$A$50,AI$3=Recap!$A$51,AI$3=Recap!$A$52,AI$3=Recap!$A$53,AI$3=Recap!$A$54,AI$3=Recap!$A$55,AI$3=Recap!$A$56,AI$3=Recap!$A$57,AI$3=Recap!$A$58,AI$3=Recap!$A$59,AI$3=Recap!$A$60,AI$3=Recap!$A$61),(AI7+AJ7)/1,AI7+AJ7))</f>
        <v>0</v>
      </c>
      <c r="AK8" s="66" t="str">
        <f>IF(RIGHT(AL5,4)="cuht","171",IF(RIGHT(AL5,4)="netu","172",IF(RIGHT(AL5,4)="auht","173",IF(OR(RIGHT(AL5,4)="ppou",RIGHT(AL5,5)="prepa"),"360",IF(RIGHT(AL5,4)="cpou","361",IF(OR(RIGHT(AL5,4)="apou",RIGHT(AL5,6)="molinf"),"363",IF(RIGHT(AL5,4)="netp","364",IF(RIGHT(AL5,4)="cmtr","365",IF(LEFT(AL5,4)="form","873",IF(RIGHT(AL5,7)="ce-cppt","902",""))))))))))</f>
        <v>361</v>
      </c>
      <c r="AL8" s="66">
        <f ca="1">IF(AK8="","",IF(OR(AK$3=Recap!$A$50,AK$3=Recap!$A$51,AK$3=Recap!$A$52,AK$3=Recap!$A$53,AK$3=Recap!$A$54,AK$3=Recap!$A$55,AK$3=Recap!$A$56,AK$3=Recap!$A$57,AK$3=Recap!$A$58,AK$3=Recap!$A$59,AK$3=Recap!$A$60,AK$3=Recap!$A$61),(AK7+AL7)/1,AK7+AL7))</f>
        <v>0</v>
      </c>
      <c r="AM8" s="66" t="str">
        <f>IF(RIGHT(AN5,4)="cuht","171",IF(RIGHT(AN5,4)="netu","172",IF(RIGHT(AN5,4)="auht","173",IF(OR(RIGHT(AN5,4)="ppou",RIGHT(AN5,5)="prepa"),"360",IF(RIGHT(AN5,4)="cpou","361",IF(OR(RIGHT(AN5,4)="apou",RIGHT(AN5,6)="molinf"),"363",IF(RIGHT(AN5,4)="netp","364",IF(RIGHT(AN5,4)="cmtr","365",IF(LEFT(AN5,4)="form","873",IF(RIGHT(AN5,7)="ce-cppt","902",""))))))))))</f>
        <v>361</v>
      </c>
      <c r="AN8" s="66">
        <f ca="1">IF(AM8="","",IF(OR(AM$3=Recap!$A$50,AM$3=Recap!$A$51,AM$3=Recap!$A$52,AM$3=Recap!$A$53,AM$3=Recap!$A$54,AM$3=Recap!$A$55,AM$3=Recap!$A$56,AM$3=Recap!$A$57,AM$3=Recap!$A$58,AM$3=Recap!$A$59,AM$3=Recap!$A$60,AM$3=Recap!$A$61),(AM7+AN7)/1,AM7+AN7))</f>
        <v>0</v>
      </c>
      <c r="AO8" s="86" t="str">
        <f>IF(RIGHT(AP5,4)="cuht","171",IF(RIGHT(AP5,4)="netu","172",IF(RIGHT(AP5,4)="auht","173",IF(OR(RIGHT(AP5,4)="ppou",RIGHT(AP5,5)="prepa"),"360",IF(RIGHT(AP5,4)="cpou","361",IF(OR(RIGHT(AP5,4)="apou",RIGHT(AP5,6)="molinf"),"363",IF(RIGHT(AP5,4)="netp","364",IF(RIGHT(AP5,4)="cmtr","365",IF(LEFT(AP5,4)="form","873",IF(RIGHT(AP5,7)="ce-cppt","902",""))))))))))</f>
        <v/>
      </c>
      <c r="AP8" s="86" t="str">
        <f>IF(AO8="","",IF(OR(AO$3=Recap!$A$50,AO$3=Recap!$A$51,AO$3=Recap!$A$52,AO$3=Recap!$A$53,AO$3=Recap!$A$54,AO$3=Recap!$A$55,AO$3=Recap!$A$56,AO$3=Recap!$A$57,AO$3=Recap!$A$58,AO$3=Recap!$A$59,AO$3=Recap!$A$60,AO$3=Recap!$A$61),(AO7+AP7)/1,AO7+AP7))</f>
        <v/>
      </c>
      <c r="AQ8" s="86" t="str">
        <f>IF(RIGHT(AR5,4)="cuht","171",IF(RIGHT(AR5,4)="netu","172",IF(RIGHT(AR5,4)="auht","173",IF(OR(RIGHT(AR5,4)="ppou",RIGHT(AR5,5)="prepa"),"360",IF(RIGHT(AR5,4)="cpou","361",IF(OR(RIGHT(AR5,4)="apou",RIGHT(AR5,6)="molinf"),"363",IF(RIGHT(AR5,4)="netp","364",IF(RIGHT(AR5,4)="cmtr","365",IF(LEFT(AR5,4)="form","873",IF(RIGHT(AR5,7)="ce-cppt","902",""))))))))))</f>
        <v/>
      </c>
      <c r="AR8" s="86" t="str">
        <f>IF(AQ8="","",IF(OR(AQ$3=Recap!$A$50,AQ$3=Recap!$A$51,AQ$3=Recap!$A$52,AQ$3=Recap!$A$53,AQ$3=Recap!$A$54,AQ$3=Recap!$A$55,AQ$3=Recap!$A$56,AQ$3=Recap!$A$57,AQ$3=Recap!$A$58,AQ$3=Recap!$A$59,AQ$3=Recap!$A$60,AQ$3=Recap!$A$61),(AQ7+AR7)/1,AQ7+AR7))</f>
        <v/>
      </c>
      <c r="AS8" s="61"/>
      <c r="AT8" s="66" t="str">
        <f>IF(RIGHT(AU5,4)="cuht","171",IF(RIGHT(AU5,4)="netu","172",IF(RIGHT(AU5,4)="auht","173",IF(OR(RIGHT(AU5,4)="ppou",RIGHT(AU5,5)="prepa"),"360",IF(RIGHT(AU5,4)="cpou","361",IF(OR(RIGHT(AU5,4)="apou",RIGHT(AU5,6)="molinf"),"363",IF(RIGHT(AU5,4)="netp","364",IF(RIGHT(AU5,4)="cmtr","365",IF(LEFT(AU5,4)="form","873",IF(RIGHT(AU5,7)="ce-cppt","902",""))))))))))</f>
        <v/>
      </c>
      <c r="AU8" s="66" t="str">
        <f>IF(AT8="","",IF(OR(AT$3=Recap!$A$50,AT$3=Recap!$A$51,AT$3=Recap!$A$52,AT$3=Recap!$A$53,AT$3=Recap!$A$54,AT$3=Recap!$A$55,AT$3=Recap!$A$56,AT$3=Recap!$A$57,AT$3=Recap!$A$58,AT$3=Recap!$A$59,AT$3=Recap!$A$60,AT$3=Recap!$A$61),(AT7+AU7)/1,AT7+AU7))</f>
        <v/>
      </c>
      <c r="AV8" s="86" t="str">
        <f>IF(RIGHT(AW5,4)="cuht","171",IF(RIGHT(AW5,4)="netu","172",IF(RIGHT(AW5,4)="auht","173",IF(OR(RIGHT(AW5,4)="ppou",RIGHT(AW5,5)="prepa"),"360",IF(RIGHT(AW5,4)="cpou","361",IF(OR(RIGHT(AW5,4)="apou",RIGHT(AW5,6)="molinf"),"363",IF(RIGHT(AW5,4)="netp","364",IF(RIGHT(AW5,4)="cmtr","365",IF(LEFT(AW5,4)="form","873",IF(RIGHT(AW5,7)="ce-cppt","902",""))))))))))</f>
        <v/>
      </c>
      <c r="AW8" s="86" t="str">
        <f>IF(AV8="","",IF(OR(AV$3=Recap!$A$50,AV$3=Recap!$A$51,AV$3=Recap!$A$52,AV$3=Recap!$A$53,AV$3=Recap!$A$54,AV$3=Recap!$A$55,AV$3=Recap!$A$56,AV$3=Recap!$A$57,AV$3=Recap!$A$58,AV$3=Recap!$A$59,AV$3=Recap!$A$60,AV$3=Recap!$A$61),(AV7+AW7)/1,AV7+AW7))</f>
        <v/>
      </c>
      <c r="AX8" s="66" t="str">
        <f>IF(RIGHT(AY5,4)="cuht","171",IF(RIGHT(AY5,4)="netu","172",IF(RIGHT(AY5,4)="auht","173",IF(OR(RIGHT(AY5,4)="ppou",RIGHT(AY5,5)="prepa"),"360",IF(RIGHT(AY5,4)="cpou","361",IF(OR(RIGHT(AY5,4)="apou",RIGHT(AY5,6)="molinf"),"363",IF(RIGHT(AY5,4)="netp","364",IF(RIGHT(AY5,4)="cmtr","365",IF(LEFT(AY5,4)="form","873",IF(RIGHT(AY5,7)="ce-cppt","902",""))))))))))</f>
        <v/>
      </c>
      <c r="AY8" s="66" t="str">
        <f>IF(AX8="","",IF(OR(AX$3=Recap!$A$50,AX$3=Recap!$A$51,AX$3=Recap!$A$52,AX$3=Recap!$A$53,AX$3=Recap!$A$54,AX$3=Recap!$A$55,AX$3=Recap!$A$56,AX$3=Recap!$A$57,AX$3=Recap!$A$58,AX$3=Recap!$A$59,AX$3=Recap!$A$60,AX$3=Recap!$A$61),(AX7+AY7)/1,AX7+AY7))</f>
        <v/>
      </c>
      <c r="AZ8" s="66" t="str">
        <f>IF(RIGHT(BA5,4)="cuht","171",IF(RIGHT(BA5,4)="netu","172",IF(RIGHT(BA5,4)="auht","173",IF(OR(RIGHT(BA5,4)="ppou",RIGHT(BA5,5)="prepa"),"360",IF(RIGHT(BA5,4)="cpou","361",IF(OR(RIGHT(BA5,4)="apou",RIGHT(BA5,6)="molinf"),"363",IF(RIGHT(BA5,4)="netp","364",IF(RIGHT(BA5,4)="cmtr","365",IF(LEFT(BA5,4)="form","873",IF(RIGHT(BA5,7)="ce-cppt","902",""))))))))))</f>
        <v/>
      </c>
      <c r="BA8" s="66" t="str">
        <f>IF(AZ8="","",IF(OR(AZ$3=Recap!$A$50,AZ$3=Recap!$A$51,AZ$3=Recap!$A$52,AZ$3=Recap!$A$53,AZ$3=Recap!$A$54,AZ$3=Recap!$A$55,AZ$3=Recap!$A$56,AZ$3=Recap!$A$57,AZ$3=Recap!$A$58,AZ$3=Recap!$A$59,AZ$3=Recap!$A$60,AZ$3=Recap!$A$61),(AZ7+BA7)/1,AZ7+BA7))</f>
        <v/>
      </c>
      <c r="BB8" s="66" t="str">
        <f>IF(RIGHT(BC5,4)="cuht","171",IF(RIGHT(BC5,4)="netu","172",IF(RIGHT(BC5,4)="auht","173",IF(OR(RIGHT(BC5,4)="ppou",RIGHT(BC5,5)="prepa"),"360",IF(RIGHT(BC5,4)="cpou","361",IF(OR(RIGHT(BC5,4)="apou",RIGHT(BC5,6)="molinf"),"363",IF(RIGHT(BC5,4)="netp","364",IF(RIGHT(BC5,4)="cmtr","365",IF(LEFT(BC5,4)="form","873",IF(RIGHT(BC5,7)="ce-cppt","902",""))))))))))</f>
        <v/>
      </c>
      <c r="BC8" s="66" t="str">
        <f>IF(BB8="","",IF(OR(BB$3=Recap!$A$50,BB$3=Recap!$A$51,BB$3=Recap!$A$52,BB$3=Recap!$A$53,BB$3=Recap!$A$54,BB$3=Recap!$A$55,BB$3=Recap!$A$56,BB$3=Recap!$A$57,BB$3=Recap!$A$58,BB$3=Recap!$A$59,BB$3=Recap!$A$60,BB$3=Recap!$A$61),(BB7+BC7)/1,BB7+BC7))</f>
        <v/>
      </c>
      <c r="BD8" s="66" t="str">
        <f>IF(RIGHT(BE5,4)="cuht","171",IF(RIGHT(BE5,4)="netu","172",IF(RIGHT(BE5,4)="auht","173",IF(OR(RIGHT(BE5,4)="ppou",RIGHT(BE5,5)="prepa"),"360",IF(RIGHT(BE5,4)="cpou","361",IF(OR(RIGHT(BE5,4)="apou",RIGHT(BE5,6)="molinf"),"363",IF(RIGHT(BE5,4)="netp","364",IF(RIGHT(BE5,4)="cmtr","365",IF(LEFT(BE5,4)="form","873",IF(RIGHT(BE5,7)="ce-cppt","902",""))))))))))</f>
        <v/>
      </c>
      <c r="BE8" s="66" t="str">
        <f>IF(BD8="","",IF(OR(BD$3=Recap!$A$50,BD$3=Recap!$A$51,BD$3=Recap!$A$52,BD$3=Recap!$A$53,BD$3=Recap!$A$54,BD$3=Recap!$A$55,BD$3=Recap!$A$56,BD$3=Recap!$A$57,BD$3=Recap!$A$58,BD$3=Recap!$A$59,BD$3=Recap!$A$60,BD$3=Recap!$A$61),(BD7+BE7)/1,BD7+BE7))</f>
        <v/>
      </c>
      <c r="BF8" s="66" t="str">
        <f>IF(RIGHT(BG5,4)="cuht","171",IF(RIGHT(BG5,4)="netu","172",IF(RIGHT(BG5,4)="auht","173",IF(OR(RIGHT(BG5,4)="ppou",RIGHT(BG5,5)="prepa"),"360",IF(RIGHT(BG5,4)="cpou","361",IF(OR(RIGHT(BG5,4)="apou",RIGHT(BG5,6)="molinf"),"363",IF(RIGHT(BG5,4)="netp","364",IF(RIGHT(BG5,4)="cmtr","365",IF(LEFT(BG5,4)="form","873",IF(RIGHT(BG5,7)="ce-cppt","902",""))))))))))</f>
        <v/>
      </c>
      <c r="BG8" s="66" t="str">
        <f>IF(BF8="","",IF(OR(BF$3=Recap!$A$50,BF$3=Recap!$A$51,BF$3=Recap!$A$52,BF$3=Recap!$A$53,BF$3=Recap!$A$54,BF$3=Recap!$A$55,BF$3=Recap!$A$56,BF$3=Recap!$A$57,BF$3=Recap!$A$58,BF$3=Recap!$A$59,BF$3=Recap!$A$60,BF$3=Recap!$A$61),(BF7+BG7)/1,BF7+BG7))</f>
        <v/>
      </c>
      <c r="BH8" s="12"/>
    </row>
    <row r="9" spans="1:61" ht="14.4" customHeight="1" x14ac:dyDescent="0.3">
      <c r="A9" s="125" t="s">
        <v>69</v>
      </c>
      <c r="B9" s="81"/>
      <c r="C9" s="100" t="s">
        <v>27</v>
      </c>
      <c r="D9" s="68">
        <v>0.25</v>
      </c>
      <c r="E9" s="120" t="s">
        <v>46</v>
      </c>
      <c r="F9" s="68">
        <v>0.33333333333333331</v>
      </c>
      <c r="G9" s="120" t="s">
        <v>46</v>
      </c>
      <c r="H9" s="71">
        <v>0.29166666666666669</v>
      </c>
      <c r="I9" s="120" t="s">
        <v>46</v>
      </c>
      <c r="J9" s="68">
        <v>0.33333333333333331</v>
      </c>
      <c r="K9" s="120" t="s">
        <v>46</v>
      </c>
      <c r="L9" s="79"/>
      <c r="M9" s="100"/>
      <c r="N9" s="79"/>
      <c r="O9" s="98"/>
      <c r="P9" s="73">
        <v>0.20833333333333334</v>
      </c>
      <c r="Q9" s="104" t="s">
        <v>62</v>
      </c>
      <c r="R9" s="57">
        <v>0.25</v>
      </c>
      <c r="S9" s="95" t="s">
        <v>28</v>
      </c>
      <c r="T9" s="57"/>
      <c r="U9" s="106" t="s">
        <v>29</v>
      </c>
      <c r="V9" s="57"/>
      <c r="W9" s="106" t="s">
        <v>29</v>
      </c>
      <c r="X9" s="57"/>
      <c r="Y9" s="106" t="s">
        <v>29</v>
      </c>
      <c r="Z9" s="79"/>
      <c r="AA9" s="116"/>
      <c r="AB9" s="79"/>
      <c r="AC9" s="118"/>
      <c r="AD9" s="97">
        <f ca="1">SUM(P11:AC11)</f>
        <v>1.6583333333333332</v>
      </c>
      <c r="AE9" s="55"/>
      <c r="AF9" s="106" t="s">
        <v>29</v>
      </c>
      <c r="AG9" s="79"/>
      <c r="AH9" s="116" t="s">
        <v>27</v>
      </c>
      <c r="AI9" s="57"/>
      <c r="AJ9" s="106" t="s">
        <v>29</v>
      </c>
      <c r="AK9" s="57"/>
      <c r="AL9" s="106" t="s">
        <v>29</v>
      </c>
      <c r="AM9" s="57"/>
      <c r="AN9" s="106" t="s">
        <v>29</v>
      </c>
      <c r="AO9" s="79"/>
      <c r="AP9" s="116"/>
      <c r="AQ9" s="79"/>
      <c r="AR9" s="118"/>
      <c r="AS9" s="97">
        <f ca="1">SUM(AE11:AR11)</f>
        <v>0</v>
      </c>
      <c r="AT9" s="55"/>
      <c r="AU9" s="106"/>
      <c r="AV9" s="79"/>
      <c r="AW9" s="116"/>
      <c r="AX9" s="57"/>
      <c r="AY9" s="106"/>
      <c r="AZ9" s="57"/>
      <c r="BA9" s="106"/>
      <c r="BB9" s="57"/>
      <c r="BC9" s="106"/>
      <c r="BD9" s="57"/>
      <c r="BE9" s="106"/>
      <c r="BF9" s="57"/>
      <c r="BG9" s="122"/>
      <c r="BH9" s="124">
        <f ca="1">SUM(AT11:BG11)</f>
        <v>0</v>
      </c>
    </row>
    <row r="10" spans="1:61" ht="16.2" thickBot="1" x14ac:dyDescent="0.35">
      <c r="A10" s="126"/>
      <c r="B10" s="82"/>
      <c r="C10" s="101"/>
      <c r="D10" s="70">
        <v>0.58333333333333337</v>
      </c>
      <c r="E10" s="121"/>
      <c r="F10" s="70">
        <v>0.67708333333333337</v>
      </c>
      <c r="G10" s="121"/>
      <c r="H10" s="72">
        <v>0.72916666666666663</v>
      </c>
      <c r="I10" s="121"/>
      <c r="J10" s="70">
        <v>0.66666666666666663</v>
      </c>
      <c r="K10" s="121"/>
      <c r="L10" s="80"/>
      <c r="M10" s="101"/>
      <c r="N10" s="80"/>
      <c r="O10" s="99"/>
      <c r="P10" s="56">
        <v>0.58333333333333337</v>
      </c>
      <c r="Q10" s="105"/>
      <c r="R10" s="58">
        <v>0.58333333333333337</v>
      </c>
      <c r="S10" s="96"/>
      <c r="T10" s="58"/>
      <c r="U10" s="107"/>
      <c r="V10" s="58"/>
      <c r="W10" s="107"/>
      <c r="X10" s="58"/>
      <c r="Y10" s="107"/>
      <c r="Z10" s="80"/>
      <c r="AA10" s="117"/>
      <c r="AB10" s="80"/>
      <c r="AC10" s="119"/>
      <c r="AD10" s="97"/>
      <c r="AE10" s="56"/>
      <c r="AF10" s="107"/>
      <c r="AG10" s="80"/>
      <c r="AH10" s="117"/>
      <c r="AI10" s="58"/>
      <c r="AJ10" s="107"/>
      <c r="AK10" s="58"/>
      <c r="AL10" s="107"/>
      <c r="AM10" s="58"/>
      <c r="AN10" s="107"/>
      <c r="AO10" s="80"/>
      <c r="AP10" s="117"/>
      <c r="AQ10" s="80"/>
      <c r="AR10" s="119"/>
      <c r="AS10" s="97"/>
      <c r="AT10" s="56"/>
      <c r="AU10" s="107"/>
      <c r="AV10" s="80"/>
      <c r="AW10" s="117"/>
      <c r="AX10" s="58"/>
      <c r="AY10" s="107"/>
      <c r="AZ10" s="58"/>
      <c r="BA10" s="107"/>
      <c r="BB10" s="58"/>
      <c r="BC10" s="107"/>
      <c r="BD10" s="58"/>
      <c r="BE10" s="107"/>
      <c r="BF10" s="58"/>
      <c r="BG10" s="123"/>
      <c r="BH10" s="124"/>
    </row>
    <row r="11" spans="1:61" ht="15" hidden="1" customHeight="1" x14ac:dyDescent="0.4">
      <c r="A11" s="52"/>
      <c r="B11" s="66">
        <f ca="1">IF(B$3&gt;$BI$4,0,IF(OR(ISBLANK(B9),ISBLANK(B10),ISBLANK(C9),LEFT(C9,4)="jour",LEFT(C9,4)="form"),0,IF(COUNTIF(fériés,B$3)&gt;0,MOD((B10-B9),1)*1,MOD((B10-B9),1))))</f>
        <v>0</v>
      </c>
      <c r="C11" s="66">
        <f ca="1">IF(B$3&gt;$BI$4,0,IF(AND(ISNUMBER(B9),ISNUMBER(B10),OR(LEFT(C9,4)="jour",LEFT(C9,4)="form")),IF(COUNTIF(fériés,B$3)&gt;0,MOD(-$BH$4+(B10-B9),1)*1,MOD(-$BH$4+(B10-B9),1)),IF(AND(ISBLANK(B9),ISBLANK(B10)),IF(OR(C9="r",C9="c",C9="a",C9="m",C9="f",C9="cp",C9="s",C9="congé parent"),$BH$3,0),0)))</f>
        <v>0.31666666666666665</v>
      </c>
      <c r="D11" s="66">
        <f ca="1">IF(D$3&gt;$BI$4,0,IF(OR(ISBLANK(D9),ISBLANK(D10),ISBLANK(E9),LEFT(E9,4)="jour",LEFT(E9,4)="form"),0,IF(COUNTIF(fériés,D$3)&gt;0,MOD((D10-D9),1)*1,MOD((D10-D9),1))))</f>
        <v>0.33333333333333337</v>
      </c>
      <c r="E11" s="66">
        <f ca="1">IF(D$3&gt;$BI$4,0,IF(AND(ISNUMBER(D9),ISNUMBER(D10),OR(LEFT(E9,4)="jour",LEFT(E9,4)="form")),IF(COUNTIF(fériés,D$3)&gt;0,MOD(-$BH$4+(D10-D9),1)*1,MOD(-$BH$4+(D10-D9),1)),IF(AND(ISBLANK(D9),ISBLANK(D10)),IF(OR(E9="r",E9="c",E9="a",E9="m",E9="f",E9="cp",E9="s",E9="congé parent"),$BH$3,0),0)))</f>
        <v>0</v>
      </c>
      <c r="F11" s="66">
        <f ca="1">IF(F$3&gt;$BI$4,0,IF(OR(ISBLANK(F9),ISBLANK(F10),ISBLANK(G9),LEFT(G9,4)="jour",LEFT(G9,4)="form"),0,IF(COUNTIF(fériés,F$3)&gt;0,MOD((F10-F9),1)*1,MOD((F10-F9),1))))</f>
        <v>0.34375000000000006</v>
      </c>
      <c r="G11" s="66">
        <f ca="1">IF(F$3&gt;$BI$4,0,IF(AND(ISNUMBER(F9),ISNUMBER(F10),OR(LEFT(G9,4)="jour",LEFT(G9,4)="form")),IF(COUNTIF(fériés,F$3)&gt;0,MOD(-$BH$4+(F10-F9),1)*1,MOD(-$BH$4+(F10-F9),1)),IF(AND(ISBLANK(F9),ISBLANK(F10)),IF(OR(G9="r",G9="c",G9="a",G9="m",G9="f",G9="cp",G9="s",G9="congé parent"),$BH$3,0),0)))</f>
        <v>0</v>
      </c>
      <c r="H11" s="66">
        <f ca="1">IF(H$3&gt;$BI$4,0,IF(OR(ISBLANK(H9),ISBLANK(H10),ISBLANK(I9),LEFT(I9,4)="jour",LEFT(I9,4)="form"),0,IF(COUNTIF(fériés,H$3)&gt;0,MOD((H10-H9),1)*1,MOD((H10-H9),1))))</f>
        <v>0.43749999999999994</v>
      </c>
      <c r="I11" s="66">
        <f ca="1">IF(H$3&gt;$BI$4,0,IF(AND(ISNUMBER(H9),ISNUMBER(H10),OR(LEFT(I9,4)="jour",LEFT(I9,4)="form")),IF(COUNTIF(fériés,H$3)&gt;0,MOD(-$BH$4+(H10-H9),1)*1,MOD(-$BH$4+(H10-H9),1)),IF(AND(ISBLANK(H9),ISBLANK(H10)),IF(OR(I9="r",I9="c",I9="a",I9="m",I9="f",I9="cp",I9="s",I9="congé parent"),$BH$3,0),0)))</f>
        <v>0</v>
      </c>
      <c r="J11" s="66">
        <f ca="1">IF(J$3&gt;$BI$4,0,IF(OR(ISBLANK(J9),ISBLANK(J10),ISBLANK(K9),LEFT(K9,4)="jour",LEFT(K9,4)="form"),0,IF(COUNTIF(fériés,J$3)&gt;0,MOD((J10-J9),1)*1,MOD((J10-J9),1))))</f>
        <v>0.33333333333333331</v>
      </c>
      <c r="K11" s="66">
        <f ca="1">IF(J$3&gt;$BI$4,0,IF(AND(ISNUMBER(J9),ISNUMBER(J10),OR(LEFT(K9,4)="jour",LEFT(K9,4)="form")),IF(COUNTIF(fériés,J$3)&gt;0,MOD(-$BH$4+(J10-J9),1)*1,MOD(-$BH$4+(J10-J9),1)),IF(AND(ISBLANK(J9),ISBLANK(J10)),IF(OR(K9="r",K9="c",K9="a",K9="m",K9="f",K9="cp",K9="s",K9="congé parent"),$BH$3,0),0)))</f>
        <v>0</v>
      </c>
      <c r="L11" s="86">
        <f ca="1">IF(L$3&gt;$BI$4,0,IF(OR(ISBLANK(L9),ISBLANK(L10),ISBLANK(M9),LEFT(M9,4)="jour",LEFT(M9,4)="form"),0,IF(COUNTIF(fériés,L$3)&gt;0,MOD((L10-L9),1)*1,MOD((L10-L9),1))))</f>
        <v>0</v>
      </c>
      <c r="M11" s="86">
        <f ca="1">IF(L$3&gt;$BI$4,0,IF(AND(ISNUMBER(L9),ISNUMBER(L10),OR(LEFT(M9,4)="jour",LEFT(M9,4)="form")),IF(COUNTIF(fériés,L$3)&gt;0,MOD(-$BH$4+(L10-L9),1)*1,MOD(-$BH$4+(L10-L9),1)),IF(AND(ISBLANK(L9),ISBLANK(L10)),IF(OR(M9="r",M9="c",M9="a",M9="m",M9="f",M9="cp",M9="s",M9="congé parent"),$BH$3,0),0)))</f>
        <v>0</v>
      </c>
      <c r="N11" s="86">
        <f ca="1">IF(N$3&gt;$BI$4,0,IF(OR(ISBLANK(N9),ISBLANK(N10),ISBLANK(O9),LEFT(O9,4)="jour",LEFT(O9,4)="form"),0,IF(COUNTIF(fériés,N$3)&gt;0,MOD((N10-N9),1)*1,MOD((N10-N9),1))))</f>
        <v>0</v>
      </c>
      <c r="O11" s="86">
        <f ca="1">IF(N$3&gt;$BI$4,0,IF(AND(ISNUMBER(N9),ISNUMBER(N10),OR(LEFT(O9,4)="jour",LEFT(O9,4)="form")),IF(COUNTIF(fériés,N$3)&gt;0,MOD(-$BH$4+(N10-N9),1)*1,MOD(-$BH$4+(N10-N9),1)),IF(AND(ISBLANK(N9),ISBLANK(N10)),IF(OR(O9="r",O9="c",O9="a",O9="m",O9="f",O9="cp",O9="s",O9="congé parent"),$BH$3,0),0)))</f>
        <v>0</v>
      </c>
      <c r="P11" s="66">
        <f ca="1">IF(P$3&gt;$BI$4,0,IF(OR(ISBLANK(P9),ISBLANK(P10),ISBLANK(Q9),LEFT(Q9,4)="jour",LEFT(Q9,4)="form"),0,IF(COUNTIF(fériés,P$3)&gt;0,MOD((P10-P9),1)*1,MOD((P10-P9),1))))</f>
        <v>0.375</v>
      </c>
      <c r="Q11" s="66">
        <f ca="1">IF(P$3&gt;$BI$4,0,IF(AND(ISNUMBER(P9),ISNUMBER(P10),OR(LEFT(Q9,4)="jour",LEFT(Q9,4)="form")),IF(COUNTIF(fériés,P$3)&gt;0,MOD(-$BH$4+(P10-P9),1)*1,MOD(-$BH$4+(P10-P9),1)),IF(AND(ISBLANK(P9),ISBLANK(P10)),IF(OR(Q9="r",Q9="c",Q9="a",Q9="m",Q9="f",Q9="cp",Q9="s",Q9="congé parent"),$BH$3,0),0)))</f>
        <v>0</v>
      </c>
      <c r="R11" s="66">
        <f ca="1">IF(R$3&gt;$BI$4,0,IF(OR(ISBLANK(R9),ISBLANK(R10),ISBLANK(S9),LEFT(S9,4)="jour",LEFT(S9,4)="form"),0,IF(COUNTIF(fériés,R$3)&gt;0,MOD((R10-R9),1)*1,MOD((R10-R9),1))))</f>
        <v>0.33333333333333337</v>
      </c>
      <c r="S11" s="66">
        <f ca="1">IF(R$3&gt;$BI$4,0,IF(AND(ISNUMBER(R9),ISNUMBER(R10),OR(LEFT(S9,4)="jour",LEFT(S9,4)="form")),IF(COUNTIF(fériés,R$3)&gt;0,MOD(-$BH$4+(R10-R9),1)*1,MOD(-$BH$4+(R10-R9),1)),IF(AND(ISBLANK(R9),ISBLANK(R10)),IF(OR(S9="r",S9="c",S9="a",S9="m",S9="f",S9="cp",S9="s",S9="congé parent"),$BH$3,0),0)))</f>
        <v>0</v>
      </c>
      <c r="T11" s="66">
        <f ca="1">IF(T$3&gt;$BI$4,0,IF(OR(ISBLANK(T9),ISBLANK(T10),ISBLANK(U9),LEFT(U9,4)="jour",LEFT(U9,4)="form"),0,IF(COUNTIF(fériés,T$3)&gt;0,MOD((T10-T9),1)*1,MOD((T10-T9),1))))</f>
        <v>0</v>
      </c>
      <c r="U11" s="66">
        <f ca="1">IF(T$3&gt;$BI$4,0,IF(AND(ISNUMBER(T9),ISNUMBER(T10),OR(LEFT(U9,4)="jour",LEFT(U9,4)="form")),IF(COUNTIF(fériés,T$3)&gt;0,MOD(-$BH$4+(T10-T9),1)*1,MOD(-$BH$4+(T10-T9),1)),IF(AND(ISBLANK(T9),ISBLANK(T10)),IF(OR(U9="r",U9="c",U9="a",U9="m",U9="f",U9="cp",U9="s",U9="congé parent"),$BH$3,0),0)))</f>
        <v>0.31666666666666665</v>
      </c>
      <c r="V11" s="66">
        <f ca="1">IF(V$3&gt;$BI$4,0,IF(OR(ISBLANK(V9),ISBLANK(V10),ISBLANK(W9),LEFT(W9,4)="jour",LEFT(W9,4)="form"),0,IF(COUNTIF(fériés,V$3)&gt;0,MOD((V10-V9),1)*1,MOD((V10-V9),1))))</f>
        <v>0</v>
      </c>
      <c r="W11" s="66">
        <f ca="1">IF(V$3&gt;$BI$4,0,IF(AND(ISNUMBER(V9),ISNUMBER(V10),OR(LEFT(W9,4)="jour",LEFT(W9,4)="form")),IF(COUNTIF(fériés,V$3)&gt;0,MOD(-$BH$4+(V10-V9),1)*1,MOD(-$BH$4+(V10-V9),1)),IF(AND(ISBLANK(V9),ISBLANK(V10)),IF(OR(W9="r",W9="c",W9="a",W9="m",W9="f",W9="cp",W9="s",W9="congé parent"),$BH$3,0),0)))</f>
        <v>0.31666666666666665</v>
      </c>
      <c r="X11" s="66">
        <f ca="1">IF(X$3&gt;$BI$4,0,IF(OR(ISBLANK(X9),ISBLANK(X10),ISBLANK(Y9),LEFT(Y9,4)="jour",LEFT(Y9,4)="form"),0,IF(COUNTIF(fériés,X$3)&gt;0,MOD((X10-X9),1)*1,MOD((X10-X9),1))))</f>
        <v>0</v>
      </c>
      <c r="Y11" s="66">
        <f ca="1">IF(X$3&gt;$BI$4,0,IF(AND(ISNUMBER(X9),ISNUMBER(X10),OR(LEFT(Y9,4)="jour",LEFT(Y9,4)="form")),IF(COUNTIF(fériés,X$3)&gt;0,MOD(-$BH$4+(X10-X9),1)*1,MOD(-$BH$4+(X10-X9),1)),IF(AND(ISBLANK(X9),ISBLANK(X10)),IF(OR(Y9="r",Y9="c",Y9="a",Y9="m",Y9="f",Y9="cp",Y9="s",Y9="congé parent"),$BH$3,0),0)))</f>
        <v>0.31666666666666665</v>
      </c>
      <c r="Z11" s="86">
        <f ca="1">IF(Z$3&gt;$BI$4,0,IF(OR(ISBLANK(Z9),ISBLANK(Z10),ISBLANK(AA9),LEFT(AA9,4)="jour",LEFT(AA9,4)="form"),0,IF(COUNTIF(fériés,Z$3)&gt;0,MOD((Z10-Z9),1)*1,MOD((Z10-Z9),1))))</f>
        <v>0</v>
      </c>
      <c r="AA11" s="86">
        <f ca="1">IF(Z$3&gt;$BI$4,0,IF(AND(ISNUMBER(Z9),ISNUMBER(Z10),OR(LEFT(AA9,4)="jour",LEFT(AA9,4)="form")),IF(COUNTIF(fériés,Z$3)&gt;0,MOD(-$BH$4+(Z10-Z9),1)*1,MOD(-$BH$4+(Z10-Z9),1)),IF(AND(ISBLANK(Z9),ISBLANK(Z10)),IF(OR(AA9="r",AA9="c",AA9="a",AA9="m",AA9="f",AA9="cp",AA9="s",AA9="congé parent"),$BH$3,0),0)))</f>
        <v>0</v>
      </c>
      <c r="AB11" s="86">
        <f ca="1">IF(AB$3&gt;$BI$4,0,IF(OR(ISBLANK(AB9),ISBLANK(AB10),ISBLANK(AC9),LEFT(AC9,4)="jour",LEFT(AC9,4)="form"),0,IF(COUNTIF(fériés,AB$3)&gt;0,MOD((AB10-AB9),1)*1,MOD((AB10-AB9),1))))</f>
        <v>0</v>
      </c>
      <c r="AC11" s="86">
        <f ca="1">IF(AB$3&gt;$BI$4,0,IF(AND(ISNUMBER(AB9),ISNUMBER(AB10),OR(LEFT(AC9,4)="jour",LEFT(AC9,4)="form")),IF(COUNTIF(fériés,AB$3)&gt;0,MOD(-$BH$4+(AB10-AB9),1)*1,MOD(-$BH$4+(AB10-AB9),1)),IF(AND(ISBLANK(AB9),ISBLANK(AB10)),IF(OR(AC9="r",AC9="c",AC9="a",AC9="m",AC9="f",AC9="cp",AC9="s",AC9="congé parent"),$BH$3,0),0)))</f>
        <v>0</v>
      </c>
      <c r="AD11" s="61"/>
      <c r="AE11" s="66">
        <f ca="1">IF(AE$3&gt;$BI$4,0,IF(OR(ISBLANK(AE9),ISBLANK(AE10),ISBLANK(AF9),LEFT(AF9,4)="jour",LEFT(AF9,4)="form"),0,IF(COUNTIF(fériés,AE$3)&gt;0,MOD((AE10-AE9),1)*1,MOD((AE10-AE9),1))))</f>
        <v>0</v>
      </c>
      <c r="AF11" s="66">
        <f ca="1">IF(AE$3&gt;$BI$4,0,IF(AND(ISNUMBER(AE9),ISNUMBER(AE10),OR(LEFT(AF9,4)="jour",LEFT(AF9,4)="form")),IF(COUNTIF(fériés,AE$3)&gt;0,MOD(-$BH$4+(AE10-AE9),1)*1,MOD(-$BH$4+(AE10-AE9),1)),IF(AND(ISBLANK(AE9),ISBLANK(AE10)),IF(OR(AF9="r",AF9="c",AF9="a",AF9="m",AF9="f",AF9="cp",AF9="s",AF9="congé parent"),$BH$3,0),0)))</f>
        <v>0</v>
      </c>
      <c r="AG11" s="86">
        <f ca="1">IF(AG$3&gt;$BI$4,0,IF(OR(ISBLANK(AG9),ISBLANK(AG10),ISBLANK(AH9),LEFT(AH9,4)="jour",LEFT(AH9,4)="form"),0,IF(COUNTIF(fériés,AG$3)&gt;0,MOD((AG10-AG9),1)*1,MOD((AG10-AG9),1))))</f>
        <v>0</v>
      </c>
      <c r="AH11" s="86">
        <f ca="1">IF(AG$3&gt;$BI$4,0,IF(AND(ISNUMBER(AG9),ISNUMBER(AG10),OR(LEFT(AH9,4)="jour",LEFT(AH9,4)="form")),IF(COUNTIF(fériés,AG$3)&gt;0,MOD(-$BH$4+(AG10-AG9),1)*1,MOD(-$BH$4+(AG10-AG9),1)),IF(AND(ISBLANK(AG9),ISBLANK(AG10)),IF(OR(AH9="r",AH9="c",AH9="a",AH9="m",AH9="f",AH9="cp",AH9="s",AH9="congé parent"),$BH$3,0),0)))</f>
        <v>0</v>
      </c>
      <c r="AI11" s="66">
        <f ca="1">IF(AI$3&gt;$BI$4,0,IF(OR(ISBLANK(AI9),ISBLANK(AI10),ISBLANK(AJ9),LEFT(AJ9,4)="jour",LEFT(AJ9,4)="form"),0,IF(COUNTIF(fériés,AI$3)&gt;0,MOD((AI10-AI9),1)*1,MOD((AI10-AI9),1))))</f>
        <v>0</v>
      </c>
      <c r="AJ11" s="66">
        <f ca="1">IF(AI$3&gt;$BI$4,0,IF(AND(ISNUMBER(AI9),ISNUMBER(AI10),OR(LEFT(AJ9,4)="jour",LEFT(AJ9,4)="form")),IF(COUNTIF(fériés,AI$3)&gt;0,MOD(-$BH$4+(AI10-AI9),1)*1,MOD(-$BH$4+(AI10-AI9),1)),IF(AND(ISBLANK(AI9),ISBLANK(AI10)),IF(OR(AJ9="r",AJ9="c",AJ9="a",AJ9="m",AJ9="f",AJ9="cp",AJ9="s",AJ9="congé parent"),$BH$3,0),0)))</f>
        <v>0</v>
      </c>
      <c r="AK11" s="66">
        <f ca="1">IF(AK$3&gt;$BI$4,0,IF(OR(ISBLANK(AK9),ISBLANK(AK10),ISBLANK(AL9),LEFT(AL9,4)="jour",LEFT(AL9,4)="form"),0,IF(COUNTIF(fériés,AK$3)&gt;0,MOD((AK10-AK9),1)*1,MOD((AK10-AK9),1))))</f>
        <v>0</v>
      </c>
      <c r="AL11" s="66">
        <f ca="1">IF(AK$3&gt;$BI$4,0,IF(AND(ISNUMBER(AK9),ISNUMBER(AK10),OR(LEFT(AL9,4)="jour",LEFT(AL9,4)="form")),IF(COUNTIF(fériés,AK$3)&gt;0,MOD(-$BH$4+(AK10-AK9),1)*1,MOD(-$BH$4+(AK10-AK9),1)),IF(AND(ISBLANK(AK9),ISBLANK(AK10)),IF(OR(AL9="r",AL9="c",AL9="a",AL9="m",AL9="f",AL9="cp",AL9="s",AL9="congé parent"),$BH$3,0),0)))</f>
        <v>0</v>
      </c>
      <c r="AM11" s="66">
        <f ca="1">IF(AM$3&gt;$BI$4,0,IF(OR(ISBLANK(AM9),ISBLANK(AM10),ISBLANK(AN9),LEFT(AN9,4)="jour",LEFT(AN9,4)="form"),0,IF(COUNTIF(fériés,AM$3)&gt;0,MOD((AM10-AM9),1)*1,MOD((AM10-AM9),1))))</f>
        <v>0</v>
      </c>
      <c r="AN11" s="66">
        <f ca="1">IF(AM$3&gt;$BI$4,0,IF(AND(ISNUMBER(AM9),ISNUMBER(AM10),OR(LEFT(AN9,4)="jour",LEFT(AN9,4)="form")),IF(COUNTIF(fériés,AM$3)&gt;0,MOD(-$BH$4+(AM10-AM9),1)*1,MOD(-$BH$4+(AM10-AM9),1)),IF(AND(ISBLANK(AM9),ISBLANK(AM10)),IF(OR(AN9="r",AN9="c",AN9="a",AN9="m",AN9="f",AN9="cp",AN9="s",AN9="congé parent"),$BH$3,0),0)))</f>
        <v>0</v>
      </c>
      <c r="AO11" s="86">
        <f ca="1">IF(AO$3&gt;$BI$4,0,IF(OR(ISBLANK(AO9),ISBLANK(AO10),ISBLANK(AP9),LEFT(AP9,4)="jour",LEFT(AP9,4)="form"),0,IF(COUNTIF(fériés,AO$3)&gt;0,MOD((AO10-AO9),1)*1,MOD((AO10-AO9),1))))</f>
        <v>0</v>
      </c>
      <c r="AP11" s="86">
        <f ca="1">IF(AO$3&gt;$BI$4,0,IF(AND(ISNUMBER(AO9),ISNUMBER(AO10),OR(LEFT(AP9,4)="jour",LEFT(AP9,4)="form")),IF(COUNTIF(fériés,AO$3)&gt;0,MOD(-$BH$4+(AO10-AO9),1)*1,MOD(-$BH$4+(AO10-AO9),1)),IF(AND(ISBLANK(AO9),ISBLANK(AO10)),IF(OR(AP9="r",AP9="c",AP9="a",AP9="m",AP9="f",AP9="cp",AP9="s",AP9="congé parent"),$BH$3,0),0)))</f>
        <v>0</v>
      </c>
      <c r="AQ11" s="86">
        <f ca="1">IF(AQ$3&gt;$BI$4,0,IF(OR(ISBLANK(AQ9),ISBLANK(AQ10),ISBLANK(AR9),LEFT(AR9,4)="jour",LEFT(AR9,4)="form"),0,IF(COUNTIF(fériés,AQ$3)&gt;0,MOD((AQ10-AQ9),1)*1,MOD((AQ10-AQ9),1))))</f>
        <v>0</v>
      </c>
      <c r="AR11" s="86">
        <f ca="1">IF(AQ$3&gt;$BI$4,0,IF(AND(ISNUMBER(AQ9),ISNUMBER(AQ10),OR(LEFT(AR9,4)="jour",LEFT(AR9,4)="form")),IF(COUNTIF(fériés,AQ$3)&gt;0,MOD(-$BH$4+(AQ10-AQ9),1)*1,MOD(-$BH$4+(AQ10-AQ9),1)),IF(AND(ISBLANK(AQ9),ISBLANK(AQ10)),IF(OR(AR9="r",AR9="c",AR9="a",AR9="m",AR9="f",AR9="cp",AR9="s",AR9="congé parent"),$BH$3,0),0)))</f>
        <v>0</v>
      </c>
      <c r="AS11" s="61"/>
      <c r="AT11" s="66">
        <f ca="1">IF(AT$3&gt;$BI$4,0,IF(OR(ISBLANK(AT9),ISBLANK(AT10),ISBLANK(AU9),LEFT(AU9,4)="jour",LEFT(AU9,4)="form"),0,IF(COUNTIF(fériés,AT$3)&gt;0,MOD((AT10-AT9),1)*1,MOD((AT10-AT9),1))))</f>
        <v>0</v>
      </c>
      <c r="AU11" s="66">
        <f ca="1">IF(AT$3&gt;$BI$4,0,IF(AND(ISNUMBER(AT9),ISNUMBER(AT10),OR(LEFT(AU9,4)="jour",LEFT(AU9,4)="form")),IF(COUNTIF(fériés,AT$3)&gt;0,MOD(-$BH$4+(AT10-AT9),1)*1,MOD(-$BH$4+(AT10-AT9),1)),IF(AND(ISBLANK(AT9),ISBLANK(AT10)),IF(OR(AU9="r",AU9="c",AU9="a",AU9="m",AU9="f",AU9="cp",AU9="s",AU9="congé parent"),$BH$3,0),0)))</f>
        <v>0</v>
      </c>
      <c r="AV11" s="86">
        <f ca="1">IF(AV$3&gt;$BI$4,0,IF(OR(ISBLANK(AV9),ISBLANK(AV10),ISBLANK(AW9),LEFT(AW9,4)="jour",LEFT(AW9,4)="form"),0,IF(COUNTIF(fériés,AV$3)&gt;0,MOD((AV10-AV9),1)*1,MOD((AV10-AV9),1))))</f>
        <v>0</v>
      </c>
      <c r="AW11" s="86">
        <f ca="1">IF(AV$3&gt;$BI$4,0,IF(AND(ISNUMBER(AV9),ISNUMBER(AV10),OR(LEFT(AW9,4)="jour",LEFT(AW9,4)="form")),IF(COUNTIF(fériés,AV$3)&gt;0,MOD(-$BH$4+(AV10-AV9),1)*1,MOD(-$BH$4+(AV10-AV9),1)),IF(AND(ISBLANK(AV9),ISBLANK(AV10)),IF(OR(AW9="r",AW9="c",AW9="a",AW9="m",AW9="f",AW9="cp",AW9="s",AW9="congé parent"),$BH$3,0),0)))</f>
        <v>0</v>
      </c>
      <c r="AX11" s="66">
        <f ca="1">IF(AX$3&gt;$BI$4,0,IF(OR(ISBLANK(AX9),ISBLANK(AX10),ISBLANK(AY9),LEFT(AY9,4)="jour",LEFT(AY9,4)="form"),0,IF(COUNTIF(fériés,AX$3)&gt;0,MOD((AX10-AX9),1)*1,MOD((AX10-AX9),1))))</f>
        <v>0</v>
      </c>
      <c r="AY11" s="66">
        <f ca="1">IF(AX$3&gt;$BI$4,0,IF(AND(ISNUMBER(AX9),ISNUMBER(AX10),OR(LEFT(AY9,4)="jour",LEFT(AY9,4)="form")),IF(COUNTIF(fériés,AX$3)&gt;0,MOD(-$BH$4+(AX10-AX9),1)*1,MOD(-$BH$4+(AX10-AX9),1)),IF(AND(ISBLANK(AX9),ISBLANK(AX10)),IF(OR(AY9="r",AY9="c",AY9="a",AY9="m",AY9="f",AY9="cp",AY9="s",AY9="congé parent"),$BH$3,0),0)))</f>
        <v>0</v>
      </c>
      <c r="AZ11" s="66">
        <f ca="1">IF(AZ$3&gt;$BI$4,0,IF(OR(ISBLANK(AZ9),ISBLANK(AZ10),ISBLANK(BA9),LEFT(BA9,4)="jour",LEFT(BA9,4)="form"),0,IF(COUNTIF(fériés,AZ$3)&gt;0,MOD((AZ10-AZ9),1)*1,MOD((AZ10-AZ9),1))))</f>
        <v>0</v>
      </c>
      <c r="BA11" s="66">
        <f ca="1">IF(AZ$3&gt;$BI$4,0,IF(AND(ISNUMBER(AZ9),ISNUMBER(AZ10),OR(LEFT(BA9,4)="jour",LEFT(BA9,4)="form")),IF(COUNTIF(fériés,AZ$3)&gt;0,MOD(-$BH$4+(AZ10-AZ9),1)*1,MOD(-$BH$4+(AZ10-AZ9),1)),IF(AND(ISBLANK(AZ9),ISBLANK(AZ10)),IF(OR(BA9="r",BA9="c",BA9="a",BA9="m",BA9="f",BA9="cp",BA9="s",BA9="congé parent"),$BH$3,0),0)))</f>
        <v>0</v>
      </c>
      <c r="BB11" s="66">
        <f ca="1">IF(BB$3&gt;$BI$4,0,IF(OR(ISBLANK(BB9),ISBLANK(BB10),ISBLANK(BC9),LEFT(BC9,4)="jour",LEFT(BC9,4)="form"),0,IF(COUNTIF(fériés,BB$3)&gt;0,MOD((BB10-BB9),1)*1,MOD((BB10-BB9),1))))</f>
        <v>0</v>
      </c>
      <c r="BC11" s="66">
        <f ca="1">IF(BB$3&gt;$BI$4,0,IF(AND(ISNUMBER(BB9),ISNUMBER(BB10),OR(LEFT(BC9,4)="jour",LEFT(BC9,4)="form")),IF(COUNTIF(fériés,BB$3)&gt;0,MOD(-$BH$4+(BB10-BB9),1)*1,MOD(-$BH$4+(BB10-BB9),1)),IF(AND(ISBLANK(BB9),ISBLANK(BB10)),IF(OR(BC9="r",BC9="c",BC9="a",BC9="m",BC9="f",BC9="cp",BC9="s",BC9="congé parent"),$BH$3,0),0)))</f>
        <v>0</v>
      </c>
      <c r="BD11" s="66">
        <f ca="1">IF(BD$3&gt;$BI$4,0,IF(OR(ISBLANK(BD9),ISBLANK(BD10),ISBLANK(BE9),LEFT(BE9,4)="jour",LEFT(BE9,4)="form"),0,IF(COUNTIF(fériés,BD$3)&gt;0,MOD((BD10-BD9),1)*1,MOD((BD10-BD9),1))))</f>
        <v>0</v>
      </c>
      <c r="BE11" s="66">
        <f ca="1">IF(BD$3&gt;$BI$4,0,IF(AND(ISNUMBER(BD9),ISNUMBER(BD10),OR(LEFT(BE9,4)="jour",LEFT(BE9,4)="form")),IF(COUNTIF(fériés,BD$3)&gt;0,MOD(-$BH$4+(BD10-BD9),1)*1,MOD(-$BH$4+(BD10-BD9),1)),IF(AND(ISBLANK(BD9),ISBLANK(BD10)),IF(OR(BE9="r",BE9="c",BE9="a",BE9="m",BE9="f",BE9="cp",BE9="s",BE9="congé parent"),$BH$3,0),0)))</f>
        <v>0</v>
      </c>
      <c r="BF11" s="66">
        <f ca="1">IF(BF$3&gt;$BI$4,0,IF(OR(ISBLANK(BF9),ISBLANK(BF10),ISBLANK(BG9),LEFT(BG9,4)="jour",LEFT(BG9,4)="form"),0,IF(COUNTIF(fériés,BF$3)&gt;0,MOD((BF10-BF9),1)*1,MOD((BF10-BF9),1))))</f>
        <v>0</v>
      </c>
      <c r="BG11" s="66">
        <f ca="1">IF(BF$3&gt;$BI$4,0,IF(AND(ISNUMBER(BF9),ISNUMBER(BF10),OR(LEFT(BG9,4)="jour",LEFT(BG9,4)="form")),IF(COUNTIF(fériés,BF$3)&gt;0,MOD(-$BH$4+(BF10-BF9),1)*1,MOD(-$BH$4+(BF10-BF9),1)),IF(AND(ISBLANK(BF9),ISBLANK(BF10)),IF(OR(BG9="r",BG9="c",BG9="a",BG9="m",BG9="f",BG9="cp",BG9="s",BG9="congé parent"),$BH$3,0),0)))</f>
        <v>0</v>
      </c>
      <c r="BH11" s="12">
        <f ca="1">SUM(B11:BG11)</f>
        <v>3.4229166666666666</v>
      </c>
    </row>
    <row r="12" spans="1:61" ht="15.6" hidden="1" customHeight="1" thickBot="1" x14ac:dyDescent="0.4">
      <c r="A12" s="52"/>
      <c r="B12" s="66" t="str">
        <f>IF(RIGHT(C9,4)="cuht","171",IF(RIGHT(C9,4)="netu","172",IF(RIGHT(C9,4)="auht","173",IF(OR(RIGHT(C9,4)="ppou",RIGHT(C9,5)="prepa"),"360",IF(RIGHT(C9,4)="cpou","361",IF(OR(RIGHT(C9,4)="apou",RIGHT(C9,6)="molinf"),"363",IF(RIGHT(C9,4)="netp","364",IF(RIGHT(C9,4)="cmtr","365",IF(LEFT(C9,4)="form","873",IF(RIGHT(C9,7)="ce-cppt","902",""))))))))))</f>
        <v/>
      </c>
      <c r="C12" s="66" t="str">
        <f>IF(B12="","",IF(OR(B$3=Recap!$A$50,B$3=Recap!$A$51,B$3=Recap!$A$52,B$3=Recap!$A$53,B$3=Recap!$A$54,B$3=Recap!$A$55,B$3=Recap!$A$56,B$3=Recap!$A$57,B$3=Recap!$A$58,B$3=Recap!$A$59,B$3=Recap!$A$60,B$3=Recap!$A$61),(B11+C11)/1,B11+C11))</f>
        <v/>
      </c>
      <c r="D12" s="66" t="str">
        <f>IF(RIGHT(E9,4)="cuht","171",IF(RIGHT(E9,4)="netu","172",IF(RIGHT(E9,4)="auht","173",IF(OR(RIGHT(E9,4)="ppou",RIGHT(E9,5)="prepa"),"360",IF(RIGHT(E9,4)="cpou","361",IF(OR(RIGHT(E9,4)="apou",RIGHT(E9,6)="molinf"),"363",IF(RIGHT(E9,4)="netp","364",IF(RIGHT(E9,4)="cmtr","365",IF(LEFT(E9,4)="form","873",IF(RIGHT(E9,7)="ce-cppt","902",""))))))))))</f>
        <v>365</v>
      </c>
      <c r="E12" s="66">
        <f ca="1">IF(D12="","",IF(OR(D$3=Recap!$A$50,D$3=Recap!$A$51,D$3=Recap!$A$52,D$3=Recap!$A$53,D$3=Recap!$A$54,D$3=Recap!$A$55,D$3=Recap!$A$56,D$3=Recap!$A$57,D$3=Recap!$A$58,D$3=Recap!$A$59,D$3=Recap!$A$60,D$3=Recap!$A$61),(D11+E11)/1,D11+E11))</f>
        <v>0.33333333333333337</v>
      </c>
      <c r="F12" s="66" t="str">
        <f>IF(RIGHT(G9,4)="cuht","171",IF(RIGHT(G9,4)="netu","172",IF(RIGHT(G9,4)="auht","173",IF(OR(RIGHT(G9,4)="ppou",RIGHT(G9,5)="prepa"),"360",IF(RIGHT(G9,4)="cpou","361",IF(OR(RIGHT(G9,4)="apou",RIGHT(G9,6)="molinf"),"363",IF(RIGHT(G9,4)="netp","364",IF(RIGHT(G9,4)="cmtr","365",IF(LEFT(G9,4)="form","873",IF(RIGHT(G9,7)="ce-cppt","902",""))))))))))</f>
        <v>365</v>
      </c>
      <c r="G12" s="66">
        <f ca="1">IF(F12="","",IF(OR(F$3=Recap!$A$50,F$3=Recap!$A$51,F$3=Recap!$A$52,F$3=Recap!$A$53,F$3=Recap!$A$54,F$3=Recap!$A$55,F$3=Recap!$A$56,F$3=Recap!$A$57,F$3=Recap!$A$58,F$3=Recap!$A$59,F$3=Recap!$A$60,F$3=Recap!$A$61),(F11+G11)/1,F11+G11))</f>
        <v>0.34375000000000006</v>
      </c>
      <c r="H12" s="66" t="str">
        <f>IF(RIGHT(I9,4)="cuht","171",IF(RIGHT(I9,4)="netu","172",IF(RIGHT(I9,4)="auht","173",IF(OR(RIGHT(I9,4)="ppou",RIGHT(I9,5)="prepa"),"360",IF(RIGHT(I9,4)="cpou","361",IF(OR(RIGHT(I9,4)="apou",RIGHT(I9,6)="molinf"),"363",IF(RIGHT(I9,4)="netp","364",IF(RIGHT(I9,4)="cmtr","365",IF(LEFT(I9,4)="form","873",IF(RIGHT(I9,7)="ce-cppt","902",""))))))))))</f>
        <v>365</v>
      </c>
      <c r="I12" s="66">
        <f ca="1">IF(H12="","",IF(OR(H$3=Recap!$A$50,H$3=Recap!$A$51,H$3=Recap!$A$52,H$3=Recap!$A$53,H$3=Recap!$A$54,H$3=Recap!$A$55,H$3=Recap!$A$56,H$3=Recap!$A$57,H$3=Recap!$A$58,H$3=Recap!$A$59,H$3=Recap!$A$60,H$3=Recap!$A$61),(H11+I11)/1,H11+I11))</f>
        <v>0.43749999999999994</v>
      </c>
      <c r="J12" s="66" t="str">
        <f>IF(RIGHT(K9,4)="cuht","171",IF(RIGHT(K9,4)="netu","172",IF(RIGHT(K9,4)="auht","173",IF(OR(RIGHT(K9,4)="ppou",RIGHT(K9,5)="prepa"),"360",IF(RIGHT(K9,4)="cpou","361",IF(OR(RIGHT(K9,4)="apou",RIGHT(K9,6)="molinf"),"363",IF(RIGHT(K9,4)="netp","364",IF(RIGHT(K9,4)="cmtr","365",IF(LEFT(K9,4)="form","873",IF(RIGHT(K9,7)="ce-cppt","902",""))))))))))</f>
        <v>365</v>
      </c>
      <c r="K12" s="66">
        <f ca="1">IF(J12="","",IF(OR(J$3=Recap!$A$50,J$3=Recap!$A$51,J$3=Recap!$A$52,J$3=Recap!$A$53,J$3=Recap!$A$54,J$3=Recap!$A$55,J$3=Recap!$A$56,J$3=Recap!$A$57,J$3=Recap!$A$58,J$3=Recap!$A$59,J$3=Recap!$A$60,J$3=Recap!$A$61),(J11+K11)/1,J11+K11))</f>
        <v>0.33333333333333331</v>
      </c>
      <c r="L12" s="86" t="str">
        <f>IF(RIGHT(M9,4)="cuht","171",IF(RIGHT(M9,4)="netu","172",IF(RIGHT(M9,4)="auht","173",IF(OR(RIGHT(M9,4)="ppou",RIGHT(M9,5)="prepa"),"360",IF(RIGHT(M9,4)="cpou","361",IF(OR(RIGHT(M9,4)="apou",RIGHT(M9,6)="molinf"),"363",IF(RIGHT(M9,4)="netp","364",IF(RIGHT(M9,4)="cmtr","365",IF(LEFT(M9,4)="form","873",IF(RIGHT(M9,7)="ce-cppt","902",""))))))))))</f>
        <v/>
      </c>
      <c r="M12" s="86" t="str">
        <f>IF(L12="","",IF(OR(L$3=Recap!$A$50,L$3=Recap!$A$51,L$3=Recap!$A$52,L$3=Recap!$A$53,L$3=Recap!$A$54,L$3=Recap!$A$55,L$3=Recap!$A$56,L$3=Recap!$A$57,L$3=Recap!$A$58,L$3=Recap!$A$59,L$3=Recap!$A$60,L$3=Recap!$A$61),(L11+M11)/1,L11+M11))</f>
        <v/>
      </c>
      <c r="N12" s="86" t="str">
        <f>IF(RIGHT(O9,4)="cuht","171",IF(RIGHT(O9,4)="netu","172",IF(RIGHT(O9,4)="auht","173",IF(OR(RIGHT(O9,4)="ppou",RIGHT(O9,5)="prepa"),"360",IF(RIGHT(O9,4)="cpou","361",IF(OR(RIGHT(O9,4)="apou",RIGHT(O9,6)="molinf"),"363",IF(RIGHT(O9,4)="netp","364",IF(RIGHT(O9,4)="cmtr","365",IF(LEFT(O9,4)="form","873",IF(RIGHT(O9,7)="ce-cppt","902",""))))))))))</f>
        <v/>
      </c>
      <c r="O12" s="86" t="str">
        <f>IF(N12="","",IF(OR(N$3=Recap!$A$50,N$3=Recap!$A$51,N$3=Recap!$A$52,N$3=Recap!$A$53,N$3=Recap!$A$54,N$3=Recap!$A$55,N$3=Recap!$A$56,N$3=Recap!$A$57,N$3=Recap!$A$58,N$3=Recap!$A$59,N$3=Recap!$A$60,N$3=Recap!$A$61),(N11+O11)/1,N11+O11))</f>
        <v/>
      </c>
      <c r="P12" s="66" t="str">
        <f>IF(RIGHT(Q9,4)="cuht","171",IF(RIGHT(Q9,4)="netu","172",IF(RIGHT(Q9,4)="auht","173",IF(OR(RIGHT(Q9,4)="ppou",RIGHT(Q9,5)="prepa"),"360",IF(RIGHT(Q9,4)="cpou","361",IF(OR(RIGHT(Q9,4)="apou",RIGHT(Q9,6)="molinf"),"363",IF(RIGHT(Q9,4)="netp","364",IF(RIGHT(Q9,4)="cmtr","365",IF(LEFT(Q9,4)="form","873",IF(RIGHT(Q9,7)="ce-cppt","902",""))))))))))</f>
        <v>361</v>
      </c>
      <c r="Q12" s="66">
        <f ca="1">IF(P12="","",IF(OR(P$3=Recap!$A$50,P$3=Recap!$A$51,P$3=Recap!$A$52,P$3=Recap!$A$53,P$3=Recap!$A$54,P$3=Recap!$A$55,P$3=Recap!$A$56,P$3=Recap!$A$57,P$3=Recap!$A$58,P$3=Recap!$A$59,P$3=Recap!$A$60,P$3=Recap!$A$61),(P11+Q11)/1,P11+Q11))</f>
        <v>0.375</v>
      </c>
      <c r="R12" s="66" t="str">
        <f>IF(RIGHT(S9,4)="cuht","171",IF(RIGHT(S9,4)="netu","172",IF(RIGHT(S9,4)="auht","173",IF(OR(RIGHT(S9,4)="ppou",RIGHT(S9,5)="prepa"),"360",IF(RIGHT(S9,4)="cpou","361",IF(OR(RIGHT(S9,4)="apou",RIGHT(S9,6)="molinf"),"363",IF(RIGHT(S9,4)="netp","364",IF(RIGHT(S9,4)="cmtr","365",IF(LEFT(S9,4)="form","873",IF(RIGHT(S9,7)="ce-cppt","902",""))))))))))</f>
        <v>171</v>
      </c>
      <c r="S12" s="66">
        <f ca="1">IF(R12="","",IF(OR(R$3=Recap!$A$50,R$3=Recap!$A$51,R$3=Recap!$A$52,R$3=Recap!$A$53,R$3=Recap!$A$54,R$3=Recap!$A$55,R$3=Recap!$A$56,R$3=Recap!$A$57,R$3=Recap!$A$58,R$3=Recap!$A$59,R$3=Recap!$A$60,R$3=Recap!$A$61),(R11+S11)/1,R11+S11))</f>
        <v>0.33333333333333337</v>
      </c>
      <c r="T12" s="66" t="str">
        <f>IF(RIGHT(U9,4)="cuht","171",IF(RIGHT(U9,4)="netu","172",IF(RIGHT(U9,4)="auht","173",IF(OR(RIGHT(U9,4)="ppou",RIGHT(U9,5)="prepa"),"360",IF(RIGHT(U9,4)="cpou","361",IF(OR(RIGHT(U9,4)="apou",RIGHT(U9,6)="molinf"),"363",IF(RIGHT(U9,4)="netp","364",IF(RIGHT(U9,4)="cmtr","365",IF(LEFT(U9,4)="form","873",IF(RIGHT(U9,7)="ce-cppt","902",""))))))))))</f>
        <v/>
      </c>
      <c r="U12" s="66" t="str">
        <f>IF(T12="","",IF(OR(T$3=Recap!$A$50,T$3=Recap!$A$51,T$3=Recap!$A$52,T$3=Recap!$A$53,T$3=Recap!$A$54,T$3=Recap!$A$55,T$3=Recap!$A$56,T$3=Recap!$A$57,T$3=Recap!$A$58,T$3=Recap!$A$59,T$3=Recap!$A$60,T$3=Recap!$A$61),(T11+U11)/1,T11+U11))</f>
        <v/>
      </c>
      <c r="V12" s="66" t="str">
        <f>IF(RIGHT(W9,4)="cuht","171",IF(RIGHT(W9,4)="netu","172",IF(RIGHT(W9,4)="auht","173",IF(OR(RIGHT(W9,4)="ppou",RIGHT(W9,5)="prepa"),"360",IF(RIGHT(W9,4)="cpou","361",IF(OR(RIGHT(W9,4)="apou",RIGHT(W9,6)="molinf"),"363",IF(RIGHT(W9,4)="netp","364",IF(RIGHT(W9,4)="cmtr","365",IF(LEFT(W9,4)="form","873",IF(RIGHT(W9,7)="ce-cppt","902",""))))))))))</f>
        <v/>
      </c>
      <c r="W12" s="66" t="str">
        <f>IF(V12="","",IF(OR(V$3=Recap!$A$50,V$3=Recap!$A$51,V$3=Recap!$A$52,V$3=Recap!$A$53,V$3=Recap!$A$54,V$3=Recap!$A$55,V$3=Recap!$A$56,V$3=Recap!$A$57,V$3=Recap!$A$58,V$3=Recap!$A$59,V$3=Recap!$A$60,V$3=Recap!$A$61),(V11+W11)/1,V11+W11))</f>
        <v/>
      </c>
      <c r="X12" s="66" t="str">
        <f>IF(RIGHT(Y9,4)="cuht","171",IF(RIGHT(Y9,4)="netu","172",IF(RIGHT(Y9,4)="auht","173",IF(OR(RIGHT(Y9,4)="ppou",RIGHT(Y9,5)="prepa"),"360",IF(RIGHT(Y9,4)="cpou","361",IF(OR(RIGHT(Y9,4)="apou",RIGHT(Y9,6)="molinf"),"363",IF(RIGHT(Y9,4)="netp","364",IF(RIGHT(Y9,4)="cmtr","365",IF(LEFT(Y9,4)="form","873",IF(RIGHT(Y9,7)="ce-cppt","902",""))))))))))</f>
        <v/>
      </c>
      <c r="Y12" s="66" t="str">
        <f>IF(X12="","",IF(OR(X$3=Recap!$A$50,X$3=Recap!$A$51,X$3=Recap!$A$52,X$3=Recap!$A$53,X$3=Recap!$A$54,X$3=Recap!$A$55,X$3=Recap!$A$56,X$3=Recap!$A$57,X$3=Recap!$A$58,X$3=Recap!$A$59,X$3=Recap!$A$60,X$3=Recap!$A$61),(X11+Y11)/1,X11+Y11))</f>
        <v/>
      </c>
      <c r="Z12" s="86" t="str">
        <f>IF(RIGHT(AA9,4)="cuht","171",IF(RIGHT(AA9,4)="netu","172",IF(RIGHT(AA9,4)="auht","173",IF(OR(RIGHT(AA9,4)="ppou",RIGHT(AA9,5)="prepa"),"360",IF(RIGHT(AA9,4)="cpou","361",IF(OR(RIGHT(AA9,4)="apou",RIGHT(AA9,6)="molinf"),"363",IF(RIGHT(AA9,4)="netp","364",IF(RIGHT(AA9,4)="cmtr","365",IF(LEFT(AA9,4)="form","873",IF(RIGHT(AA9,7)="ce-cppt","902",""))))))))))</f>
        <v/>
      </c>
      <c r="AA12" s="86" t="str">
        <f>IF(Z12="","",IF(OR(Z$3=Recap!$A$50,Z$3=Recap!$A$51,Z$3=Recap!$A$52,Z$3=Recap!$A$53,Z$3=Recap!$A$54,Z$3=Recap!$A$55,Z$3=Recap!$A$56,Z$3=Recap!$A$57,Z$3=Recap!$A$58,Z$3=Recap!$A$59,Z$3=Recap!$A$60,Z$3=Recap!$A$61),(Z11+AA11)/1,Z11+AA11))</f>
        <v/>
      </c>
      <c r="AB12" s="86" t="str">
        <f>IF(RIGHT(AC9,4)="cuht","171",IF(RIGHT(AC9,4)="netu","172",IF(RIGHT(AC9,4)="auht","173",IF(OR(RIGHT(AC9,4)="ppou",RIGHT(AC9,5)="prepa"),"360",IF(RIGHT(AC9,4)="cpou","361",IF(OR(RIGHT(AC9,4)="apou",RIGHT(AC9,6)="molinf"),"363",IF(RIGHT(AC9,4)="netp","364",IF(RIGHT(AC9,4)="cmtr","365",IF(LEFT(AC9,4)="form","873",IF(RIGHT(AC9,7)="ce-cppt","902",""))))))))))</f>
        <v/>
      </c>
      <c r="AC12" s="86" t="str">
        <f>IF(AB12="","",IF(OR(AB$3=Recap!$A$50,AB$3=Recap!$A$51,AB$3=Recap!$A$52,AB$3=Recap!$A$53,AB$3=Recap!$A$54,AB$3=Recap!$A$55,AB$3=Recap!$A$56,AB$3=Recap!$A$57,AB$3=Recap!$A$58,AB$3=Recap!$A$59,AB$3=Recap!$A$60,AB$3=Recap!$A$61),(AB11+AC11)/1,AB11+AC11))</f>
        <v/>
      </c>
      <c r="AD12" s="61"/>
      <c r="AE12" s="66" t="str">
        <f>IF(RIGHT(AF9,4)="cuht","171",IF(RIGHT(AF9,4)="netu","172",IF(RIGHT(AF9,4)="auht","173",IF(OR(RIGHT(AF9,4)="ppou",RIGHT(AF9,5)="prepa"),"360",IF(RIGHT(AF9,4)="cpou","361",IF(OR(RIGHT(AF9,4)="apou",RIGHT(AF9,6)="molinf"),"363",IF(RIGHT(AF9,4)="netp","364",IF(RIGHT(AF9,4)="cmtr","365",IF(LEFT(AF9,4)="form","873",IF(RIGHT(AF9,7)="ce-cppt","902",""))))))))))</f>
        <v/>
      </c>
      <c r="AF12" s="66" t="str">
        <f>IF(AE12="","",IF(OR(AE$3=Recap!$A$50,AE$3=Recap!$A$51,AE$3=Recap!$A$52,AE$3=Recap!$A$53,AE$3=Recap!$A$54,AE$3=Recap!$A$55,AE$3=Recap!$A$56,AE$3=Recap!$A$57,AE$3=Recap!$A$58,AE$3=Recap!$A$59,AE$3=Recap!$A$60,AE$3=Recap!$A$61),(AE11+AF11)/1,AE11+AF11))</f>
        <v/>
      </c>
      <c r="AG12" s="86" t="str">
        <f>IF(RIGHT(AH9,4)="cuht","171",IF(RIGHT(AH9,4)="netu","172",IF(RIGHT(AH9,4)="auht","173",IF(OR(RIGHT(AH9,4)="ppou",RIGHT(AH9,5)="prepa"),"360",IF(RIGHT(AH9,4)="cpou","361",IF(OR(RIGHT(AH9,4)="apou",RIGHT(AH9,6)="molinf"),"363",IF(RIGHT(AH9,4)="netp","364",IF(RIGHT(AH9,4)="cmtr","365",IF(LEFT(AH9,4)="form","873",IF(RIGHT(AH9,7)="ce-cppt","902",""))))))))))</f>
        <v/>
      </c>
      <c r="AH12" s="86" t="str">
        <f>IF(AG12="","",IF(OR(AG$3=Recap!$A$50,AG$3=Recap!$A$51,AG$3=Recap!$A$52,AG$3=Recap!$A$53,AG$3=Recap!$A$54,AG$3=Recap!$A$55,AG$3=Recap!$A$56,AG$3=Recap!$A$57,AG$3=Recap!$A$58,AG$3=Recap!$A$59,AG$3=Recap!$A$60,AG$3=Recap!$A$61),(AG11+AH11)/1,AG11+AH11))</f>
        <v/>
      </c>
      <c r="AI12" s="66" t="str">
        <f>IF(RIGHT(AJ9,4)="cuht","171",IF(RIGHT(AJ9,4)="netu","172",IF(RIGHT(AJ9,4)="auht","173",IF(OR(RIGHT(AJ9,4)="ppou",RIGHT(AJ9,5)="prepa"),"360",IF(RIGHT(AJ9,4)="cpou","361",IF(OR(RIGHT(AJ9,4)="apou",RIGHT(AJ9,6)="molinf"),"363",IF(RIGHT(AJ9,4)="netp","364",IF(RIGHT(AJ9,4)="cmtr","365",IF(LEFT(AJ9,4)="form","873",IF(RIGHT(AJ9,7)="ce-cppt","902",""))))))))))</f>
        <v/>
      </c>
      <c r="AJ12" s="66" t="str">
        <f>IF(AI12="","",IF(OR(AI$3=Recap!$A$50,AI$3=Recap!$A$51,AI$3=Recap!$A$52,AI$3=Recap!$A$53,AI$3=Recap!$A$54,AI$3=Recap!$A$55,AI$3=Recap!$A$56,AI$3=Recap!$A$57,AI$3=Recap!$A$58,AI$3=Recap!$A$59,AI$3=Recap!$A$60,AI$3=Recap!$A$61),(AI11+AJ11)/1,AI11+AJ11))</f>
        <v/>
      </c>
      <c r="AK12" s="66" t="str">
        <f>IF(RIGHT(AL9,4)="cuht","171",IF(RIGHT(AL9,4)="netu","172",IF(RIGHT(AL9,4)="auht","173",IF(OR(RIGHT(AL9,4)="ppou",RIGHT(AL9,5)="prepa"),"360",IF(RIGHT(AL9,4)="cpou","361",IF(OR(RIGHT(AL9,4)="apou",RIGHT(AL9,6)="molinf"),"363",IF(RIGHT(AL9,4)="netp","364",IF(RIGHT(AL9,4)="cmtr","365",IF(LEFT(AL9,4)="form","873",IF(RIGHT(AL9,7)="ce-cppt","902",""))))))))))</f>
        <v/>
      </c>
      <c r="AL12" s="66" t="str">
        <f>IF(AK12="","",IF(OR(AK$3=Recap!$A$50,AK$3=Recap!$A$51,AK$3=Recap!$A$52,AK$3=Recap!$A$53,AK$3=Recap!$A$54,AK$3=Recap!$A$55,AK$3=Recap!$A$56,AK$3=Recap!$A$57,AK$3=Recap!$A$58,AK$3=Recap!$A$59,AK$3=Recap!$A$60,AK$3=Recap!$A$61),(AK11+AL11)/1,AK11+AL11))</f>
        <v/>
      </c>
      <c r="AM12" s="66" t="str">
        <f>IF(RIGHT(AN9,4)="cuht","171",IF(RIGHT(AN9,4)="netu","172",IF(RIGHT(AN9,4)="auht","173",IF(OR(RIGHT(AN9,4)="ppou",RIGHT(AN9,5)="prepa"),"360",IF(RIGHT(AN9,4)="cpou","361",IF(OR(RIGHT(AN9,4)="apou",RIGHT(AN9,6)="molinf"),"363",IF(RIGHT(AN9,4)="netp","364",IF(RIGHT(AN9,4)="cmtr","365",IF(LEFT(AN9,4)="form","873",IF(RIGHT(AN9,7)="ce-cppt","902",""))))))))))</f>
        <v/>
      </c>
      <c r="AN12" s="66" t="str">
        <f>IF(AM12="","",IF(OR(AM$3=Recap!$A$50,AM$3=Recap!$A$51,AM$3=Recap!$A$52,AM$3=Recap!$A$53,AM$3=Recap!$A$54,AM$3=Recap!$A$55,AM$3=Recap!$A$56,AM$3=Recap!$A$57,AM$3=Recap!$A$58,AM$3=Recap!$A$59,AM$3=Recap!$A$60,AM$3=Recap!$A$61),(AM11+AN11)/1,AM11+AN11))</f>
        <v/>
      </c>
      <c r="AO12" s="86" t="str">
        <f>IF(RIGHT(AP9,4)="cuht","171",IF(RIGHT(AP9,4)="netu","172",IF(RIGHT(AP9,4)="auht","173",IF(OR(RIGHT(AP9,4)="ppou",RIGHT(AP9,5)="prepa"),"360",IF(RIGHT(AP9,4)="cpou","361",IF(OR(RIGHT(AP9,4)="apou",RIGHT(AP9,6)="molinf"),"363",IF(RIGHT(AP9,4)="netp","364",IF(RIGHT(AP9,4)="cmtr","365",IF(LEFT(AP9,4)="form","873",IF(RIGHT(AP9,7)="ce-cppt","902",""))))))))))</f>
        <v/>
      </c>
      <c r="AP12" s="86" t="str">
        <f>IF(AO12="","",IF(OR(AO$3=Recap!$A$50,AO$3=Recap!$A$51,AO$3=Recap!$A$52,AO$3=Recap!$A$53,AO$3=Recap!$A$54,AO$3=Recap!$A$55,AO$3=Recap!$A$56,AO$3=Recap!$A$57,AO$3=Recap!$A$58,AO$3=Recap!$A$59,AO$3=Recap!$A$60,AO$3=Recap!$A$61),(AO11+AP11)/1,AO11+AP11))</f>
        <v/>
      </c>
      <c r="AQ12" s="86" t="str">
        <f>IF(RIGHT(AR9,4)="cuht","171",IF(RIGHT(AR9,4)="netu","172",IF(RIGHT(AR9,4)="auht","173",IF(OR(RIGHT(AR9,4)="ppou",RIGHT(AR9,5)="prepa"),"360",IF(RIGHT(AR9,4)="cpou","361",IF(OR(RIGHT(AR9,4)="apou",RIGHT(AR9,6)="molinf"),"363",IF(RIGHT(AR9,4)="netp","364",IF(RIGHT(AR9,4)="cmtr","365",IF(LEFT(AR9,4)="form","873",IF(RIGHT(AR9,7)="ce-cppt","902",""))))))))))</f>
        <v/>
      </c>
      <c r="AR12" s="86" t="str">
        <f>IF(AQ12="","",IF(OR(AQ$3=Recap!$A$50,AQ$3=Recap!$A$51,AQ$3=Recap!$A$52,AQ$3=Recap!$A$53,AQ$3=Recap!$A$54,AQ$3=Recap!$A$55,AQ$3=Recap!$A$56,AQ$3=Recap!$A$57,AQ$3=Recap!$A$58,AQ$3=Recap!$A$59,AQ$3=Recap!$A$60,AQ$3=Recap!$A$61),(AQ11+AR11)/1,AQ11+AR11))</f>
        <v/>
      </c>
      <c r="AS12" s="61"/>
      <c r="AT12" s="66" t="str">
        <f>IF(RIGHT(AU9,4)="cuht","171",IF(RIGHT(AU9,4)="netu","172",IF(RIGHT(AU9,4)="auht","173",IF(OR(RIGHT(AU9,4)="ppou",RIGHT(AU9,5)="prepa"),"360",IF(RIGHT(AU9,4)="cpou","361",IF(OR(RIGHT(AU9,4)="apou",RIGHT(AU9,6)="molinf"),"363",IF(RIGHT(AU9,4)="netp","364",IF(RIGHT(AU9,4)="cmtr","365",IF(LEFT(AU9,4)="form","873",IF(RIGHT(AU9,7)="ce-cppt","902",""))))))))))</f>
        <v/>
      </c>
      <c r="AU12" s="66" t="str">
        <f>IF(AT12="","",IF(OR(AT$3=Recap!$A$50,AT$3=Recap!$A$51,AT$3=Recap!$A$52,AT$3=Recap!$A$53,AT$3=Recap!$A$54,AT$3=Recap!$A$55,AT$3=Recap!$A$56,AT$3=Recap!$A$57,AT$3=Recap!$A$58,AT$3=Recap!$A$59,AT$3=Recap!$A$60,AT$3=Recap!$A$61),(AT11+AU11)/1,AT11+AU11))</f>
        <v/>
      </c>
      <c r="AV12" s="86" t="str">
        <f>IF(RIGHT(AW9,4)="cuht","171",IF(RIGHT(AW9,4)="netu","172",IF(RIGHT(AW9,4)="auht","173",IF(OR(RIGHT(AW9,4)="ppou",RIGHT(AW9,5)="prepa"),"360",IF(RIGHT(AW9,4)="cpou","361",IF(OR(RIGHT(AW9,4)="apou",RIGHT(AW9,6)="molinf"),"363",IF(RIGHT(AW9,4)="netp","364",IF(RIGHT(AW9,4)="cmtr","365",IF(LEFT(AW9,4)="form","873",IF(RIGHT(AW9,7)="ce-cppt","902",""))))))))))</f>
        <v/>
      </c>
      <c r="AW12" s="86" t="str">
        <f>IF(AV12="","",IF(OR(AV$3=Recap!$A$50,AV$3=Recap!$A$51,AV$3=Recap!$A$52,AV$3=Recap!$A$53,AV$3=Recap!$A$54,AV$3=Recap!$A$55,AV$3=Recap!$A$56,AV$3=Recap!$A$57,AV$3=Recap!$A$58,AV$3=Recap!$A$59,AV$3=Recap!$A$60,AV$3=Recap!$A$61),(AV11+AW11)/1,AV11+AW11))</f>
        <v/>
      </c>
      <c r="AX12" s="66" t="str">
        <f>IF(RIGHT(AY9,4)="cuht","171",IF(RIGHT(AY9,4)="netu","172",IF(RIGHT(AY9,4)="auht","173",IF(OR(RIGHT(AY9,4)="ppou",RIGHT(AY9,5)="prepa"),"360",IF(RIGHT(AY9,4)="cpou","361",IF(OR(RIGHT(AY9,4)="apou",RIGHT(AY9,6)="molinf"),"363",IF(RIGHT(AY9,4)="netp","364",IF(RIGHT(AY9,4)="cmtr","365",IF(LEFT(AY9,4)="form","873",IF(RIGHT(AY9,7)="ce-cppt","902",""))))))))))</f>
        <v/>
      </c>
      <c r="AY12" s="66" t="str">
        <f>IF(AX12="","",IF(OR(AX$3=Recap!$A$50,AX$3=Recap!$A$51,AX$3=Recap!$A$52,AX$3=Recap!$A$53,AX$3=Recap!$A$54,AX$3=Recap!$A$55,AX$3=Recap!$A$56,AX$3=Recap!$A$57,AX$3=Recap!$A$58,AX$3=Recap!$A$59,AX$3=Recap!$A$60,AX$3=Recap!$A$61),(AX11+AY11)/1,AX11+AY11))</f>
        <v/>
      </c>
      <c r="AZ12" s="66" t="str">
        <f>IF(RIGHT(BA9,4)="cuht","171",IF(RIGHT(BA9,4)="netu","172",IF(RIGHT(BA9,4)="auht","173",IF(OR(RIGHT(BA9,4)="ppou",RIGHT(BA9,5)="prepa"),"360",IF(RIGHT(BA9,4)="cpou","361",IF(OR(RIGHT(BA9,4)="apou",RIGHT(BA9,6)="molinf"),"363",IF(RIGHT(BA9,4)="netp","364",IF(RIGHT(BA9,4)="cmtr","365",IF(LEFT(BA9,4)="form","873",IF(RIGHT(BA9,7)="ce-cppt","902",""))))))))))</f>
        <v/>
      </c>
      <c r="BA12" s="66" t="str">
        <f>IF(AZ12="","",IF(OR(AZ$3=Recap!$A$50,AZ$3=Recap!$A$51,AZ$3=Recap!$A$52,AZ$3=Recap!$A$53,AZ$3=Recap!$A$54,AZ$3=Recap!$A$55,AZ$3=Recap!$A$56,AZ$3=Recap!$A$57,AZ$3=Recap!$A$58,AZ$3=Recap!$A$59,AZ$3=Recap!$A$60,AZ$3=Recap!$A$61),(AZ11+BA11)/1,AZ11+BA11))</f>
        <v/>
      </c>
      <c r="BB12" s="66" t="str">
        <f>IF(RIGHT(BC9,4)="cuht","171",IF(RIGHT(BC9,4)="netu","172",IF(RIGHT(BC9,4)="auht","173",IF(OR(RIGHT(BC9,4)="ppou",RIGHT(BC9,5)="prepa"),"360",IF(RIGHT(BC9,4)="cpou","361",IF(OR(RIGHT(BC9,4)="apou",RIGHT(BC9,6)="molinf"),"363",IF(RIGHT(BC9,4)="netp","364",IF(RIGHT(BC9,4)="cmtr","365",IF(LEFT(BC9,4)="form","873",IF(RIGHT(BC9,7)="ce-cppt","902",""))))))))))</f>
        <v/>
      </c>
      <c r="BC12" s="66" t="str">
        <f>IF(BB12="","",IF(OR(BB$3=Recap!$A$50,BB$3=Recap!$A$51,BB$3=Recap!$A$52,BB$3=Recap!$A$53,BB$3=Recap!$A$54,BB$3=Recap!$A$55,BB$3=Recap!$A$56,BB$3=Recap!$A$57,BB$3=Recap!$A$58,BB$3=Recap!$A$59,BB$3=Recap!$A$60,BB$3=Recap!$A$61),(BB11+BC11)/1,BB11+BC11))</f>
        <v/>
      </c>
      <c r="BD12" s="66" t="str">
        <f>IF(RIGHT(BE9,4)="cuht","171",IF(RIGHT(BE9,4)="netu","172",IF(RIGHT(BE9,4)="auht","173",IF(OR(RIGHT(BE9,4)="ppou",RIGHT(BE9,5)="prepa"),"360",IF(RIGHT(BE9,4)="cpou","361",IF(OR(RIGHT(BE9,4)="apou",RIGHT(BE9,6)="molinf"),"363",IF(RIGHT(BE9,4)="netp","364",IF(RIGHT(BE9,4)="cmtr","365",IF(LEFT(BE9,4)="form","873",IF(RIGHT(BE9,7)="ce-cppt","902",""))))))))))</f>
        <v/>
      </c>
      <c r="BE12" s="66" t="str">
        <f>IF(BD12="","",IF(OR(BD$3=Recap!$A$50,BD$3=Recap!$A$51,BD$3=Recap!$A$52,BD$3=Recap!$A$53,BD$3=Recap!$A$54,BD$3=Recap!$A$55,BD$3=Recap!$A$56,BD$3=Recap!$A$57,BD$3=Recap!$A$58,BD$3=Recap!$A$59,BD$3=Recap!$A$60,BD$3=Recap!$A$61),(BD11+BE11)/1,BD11+BE11))</f>
        <v/>
      </c>
      <c r="BF12" s="66" t="str">
        <f>IF(RIGHT(BG9,4)="cuht","171",IF(RIGHT(BG9,4)="netu","172",IF(RIGHT(BG9,4)="auht","173",IF(OR(RIGHT(BG9,4)="ppou",RIGHT(BG9,5)="prepa"),"360",IF(RIGHT(BG9,4)="cpou","361",IF(OR(RIGHT(BG9,4)="apou",RIGHT(BG9,6)="molinf"),"363",IF(RIGHT(BG9,4)="netp","364",IF(RIGHT(BG9,4)="cmtr","365",IF(LEFT(BG9,4)="form","873",IF(RIGHT(BG9,7)="ce-cppt","902",""))))))))))</f>
        <v/>
      </c>
      <c r="BG12" s="66" t="str">
        <f>IF(BF12="","",IF(OR(BF$3=Recap!$A$50,BF$3=Recap!$A$51,BF$3=Recap!$A$52,BF$3=Recap!$A$53,BF$3=Recap!$A$54,BF$3=Recap!$A$55,BF$3=Recap!$A$56,BF$3=Recap!$A$57,BF$3=Recap!$A$58,BF$3=Recap!$A$59,BF$3=Recap!$A$60,BF$3=Recap!$A$61),(BF11+BG11)/1,BF11+BG11))</f>
        <v/>
      </c>
      <c r="BH12" s="12"/>
    </row>
    <row r="13" spans="1:61" ht="14.4" customHeight="1" x14ac:dyDescent="0.3">
      <c r="A13" s="125" t="s">
        <v>70</v>
      </c>
      <c r="B13" s="81"/>
      <c r="C13" s="100" t="s">
        <v>27</v>
      </c>
      <c r="D13" s="68"/>
      <c r="E13" s="120" t="s">
        <v>29</v>
      </c>
      <c r="F13" s="71">
        <v>0.16666666666666666</v>
      </c>
      <c r="G13" s="132" t="s">
        <v>28</v>
      </c>
      <c r="H13" s="68"/>
      <c r="I13" s="132" t="s">
        <v>33</v>
      </c>
      <c r="J13" s="68">
        <v>0.25</v>
      </c>
      <c r="K13" s="132" t="s">
        <v>28</v>
      </c>
      <c r="L13" s="79"/>
      <c r="M13" s="100"/>
      <c r="N13" s="79"/>
      <c r="O13" s="98"/>
      <c r="P13" s="73">
        <v>0.20833333333333334</v>
      </c>
      <c r="Q13" s="95" t="s">
        <v>28</v>
      </c>
      <c r="R13" s="57">
        <v>0.25</v>
      </c>
      <c r="S13" s="134" t="s">
        <v>44</v>
      </c>
      <c r="T13" s="55">
        <v>0.25</v>
      </c>
      <c r="U13" s="95" t="s">
        <v>28</v>
      </c>
      <c r="V13" s="73">
        <v>0.20833333333333334</v>
      </c>
      <c r="W13" s="95" t="s">
        <v>28</v>
      </c>
      <c r="X13" s="73">
        <v>0.20833333333333334</v>
      </c>
      <c r="Y13" s="134" t="s">
        <v>28</v>
      </c>
      <c r="Z13" s="79"/>
      <c r="AA13" s="116"/>
      <c r="AB13" s="79"/>
      <c r="AC13" s="118"/>
      <c r="AD13" s="97">
        <f ca="1">SUM(P15:AC15)</f>
        <v>1.7916666666666667</v>
      </c>
      <c r="AE13" s="55"/>
      <c r="AF13" s="106" t="s">
        <v>64</v>
      </c>
      <c r="AG13" s="79"/>
      <c r="AH13" s="116" t="s">
        <v>27</v>
      </c>
      <c r="AI13" s="57"/>
      <c r="AJ13" s="106" t="s">
        <v>29</v>
      </c>
      <c r="AK13" s="57"/>
      <c r="AL13" s="106" t="s">
        <v>29</v>
      </c>
      <c r="AM13" s="57"/>
      <c r="AN13" s="106" t="s">
        <v>29</v>
      </c>
      <c r="AO13" s="79"/>
      <c r="AP13" s="116"/>
      <c r="AQ13" s="79"/>
      <c r="AR13" s="118"/>
      <c r="AS13" s="97">
        <f ca="1">SUM(AE15:AR15)</f>
        <v>0</v>
      </c>
      <c r="AT13" s="55"/>
      <c r="AU13" s="106" t="s">
        <v>29</v>
      </c>
      <c r="AV13" s="79"/>
      <c r="AW13" s="116"/>
      <c r="AX13" s="57"/>
      <c r="AY13" s="106" t="s">
        <v>60</v>
      </c>
      <c r="AZ13" s="57"/>
      <c r="BA13" s="106" t="s">
        <v>60</v>
      </c>
      <c r="BB13" s="57"/>
      <c r="BC13" s="106" t="s">
        <v>60</v>
      </c>
      <c r="BD13" s="57"/>
      <c r="BE13" s="106"/>
      <c r="BF13" s="57"/>
      <c r="BG13" s="122"/>
      <c r="BH13" s="124">
        <f ca="1">SUM(AT15:BG15)</f>
        <v>0</v>
      </c>
    </row>
    <row r="14" spans="1:61" ht="16.2" thickBot="1" x14ac:dyDescent="0.35">
      <c r="A14" s="126"/>
      <c r="B14" s="82"/>
      <c r="C14" s="101"/>
      <c r="D14" s="70"/>
      <c r="E14" s="121"/>
      <c r="F14" s="70">
        <v>0.58333333333333337</v>
      </c>
      <c r="G14" s="133"/>
      <c r="H14" s="70"/>
      <c r="I14" s="133"/>
      <c r="J14" s="70">
        <v>0.58333333333333337</v>
      </c>
      <c r="K14" s="133"/>
      <c r="L14" s="80"/>
      <c r="M14" s="101"/>
      <c r="N14" s="80"/>
      <c r="O14" s="99"/>
      <c r="P14" s="56">
        <v>0.58333333333333337</v>
      </c>
      <c r="Q14" s="96"/>
      <c r="R14" s="58">
        <v>0.58333333333333337</v>
      </c>
      <c r="S14" s="135"/>
      <c r="T14" s="58">
        <v>0.58333333333333337</v>
      </c>
      <c r="U14" s="96"/>
      <c r="V14" s="56">
        <v>0.58333333333333337</v>
      </c>
      <c r="W14" s="96"/>
      <c r="X14" s="56">
        <v>0.58333333333333337</v>
      </c>
      <c r="Y14" s="135"/>
      <c r="Z14" s="80"/>
      <c r="AA14" s="117"/>
      <c r="AB14" s="80"/>
      <c r="AC14" s="119"/>
      <c r="AD14" s="97"/>
      <c r="AE14" s="56"/>
      <c r="AF14" s="107"/>
      <c r="AG14" s="80"/>
      <c r="AH14" s="117"/>
      <c r="AI14" s="58"/>
      <c r="AJ14" s="107"/>
      <c r="AK14" s="58"/>
      <c r="AL14" s="107"/>
      <c r="AM14" s="58"/>
      <c r="AN14" s="107"/>
      <c r="AO14" s="80"/>
      <c r="AP14" s="117"/>
      <c r="AQ14" s="80"/>
      <c r="AR14" s="119"/>
      <c r="AS14" s="97"/>
      <c r="AT14" s="56"/>
      <c r="AU14" s="107"/>
      <c r="AV14" s="80"/>
      <c r="AW14" s="117"/>
      <c r="AX14" s="58"/>
      <c r="AY14" s="107"/>
      <c r="AZ14" s="58"/>
      <c r="BA14" s="107"/>
      <c r="BB14" s="58"/>
      <c r="BC14" s="107"/>
      <c r="BD14" s="58"/>
      <c r="BE14" s="107"/>
      <c r="BF14" s="58"/>
      <c r="BG14" s="123"/>
      <c r="BH14" s="124"/>
    </row>
    <row r="15" spans="1:61" ht="15" hidden="1" customHeight="1" x14ac:dyDescent="0.4">
      <c r="A15" s="52"/>
      <c r="B15" s="66">
        <f ca="1">IF(B$3&gt;$BI$4,0,IF(OR(ISBLANK(B13),ISBLANK(B14),ISBLANK(C13),LEFT(C13,4)="jour",LEFT(C13,4)="form"),0,IF(COUNTIF(fériés,B$3)&gt;0,MOD((B14-B13),1)*1,MOD((B14-B13),1))))</f>
        <v>0</v>
      </c>
      <c r="C15" s="66">
        <f ca="1">IF(B$3&gt;$BI$4,0,IF(AND(ISNUMBER(B13),ISNUMBER(B14),OR(LEFT(C13,4)="jour",LEFT(C13,4)="form")),IF(COUNTIF(fériés,B$3)&gt;0,MOD(-$BH$4+(B14-B13),1)*1,MOD(-$BH$4+(B14-B13),1)),IF(AND(ISBLANK(B13),ISBLANK(B14)),IF(OR(C13="r",C13="c",C13="a",C13="m",C13="f",C13="cp",C13="s",C13="congé parent"),$BH$3,0),0)))</f>
        <v>0.31666666666666665</v>
      </c>
      <c r="D15" s="66">
        <f ca="1">IF(D$3&gt;$BI$4,0,IF(OR(ISBLANK(D13),ISBLANK(D14),ISBLANK(E13),LEFT(E13,4)="jour",LEFT(E13,4)="form"),0,IF(COUNTIF(fériés,D$3)&gt;0,MOD((D14-D13),1)*1,MOD((D14-D13),1))))</f>
        <v>0</v>
      </c>
      <c r="E15" s="66">
        <f ca="1">IF(D$3&gt;$BI$4,0,IF(AND(ISNUMBER(D13),ISNUMBER(D14),OR(LEFT(E13,4)="jour",LEFT(E13,4)="form")),IF(COUNTIF(fériés,D$3)&gt;0,MOD(-$BH$4+(D14-D13),1)*1,MOD(-$BH$4+(D14-D13),1)),IF(AND(ISBLANK(D13),ISBLANK(D14)),IF(OR(E13="r",E13="c",E13="a",E13="m",E13="f",E13="cp",E13="s",E13="congé parent"),$BH$3,0),0)))</f>
        <v>0.31666666666666665</v>
      </c>
      <c r="F15" s="66">
        <f ca="1">IF(F$3&gt;$BI$4,0,IF(OR(ISBLANK(F13),ISBLANK(F14),ISBLANK(G13),LEFT(G13,4)="jour",LEFT(G13,4)="form"),0,IF(COUNTIF(fériés,F$3)&gt;0,MOD((F14-F13),1)*1,MOD((F14-F13),1))))</f>
        <v>0.41666666666666674</v>
      </c>
      <c r="G15" s="66">
        <f ca="1">IF(F$3&gt;$BI$4,0,IF(AND(ISNUMBER(F13),ISNUMBER(F14),OR(LEFT(G13,4)="jour",LEFT(G13,4)="form")),IF(COUNTIF(fériés,F$3)&gt;0,MOD(-$BH$4+(F14-F13),1)*1,MOD(-$BH$4+(F14-F13),1)),IF(AND(ISBLANK(F13),ISBLANK(F14)),IF(OR(G13="r",G13="c",G13="a",G13="m",G13="f",G13="cp",G13="s",G13="congé parent"),$BH$3,0),0)))</f>
        <v>0</v>
      </c>
      <c r="H15" s="66">
        <f ca="1">IF(H$3&gt;$BI$4,0,IF(OR(ISBLANK(H13),ISBLANK(H14),ISBLANK(I13),LEFT(I13,4)="jour",LEFT(I13,4)="form"),0,IF(COUNTIF(fériés,H$3)&gt;0,MOD((H14-H13),1)*1,MOD((H14-H13),1))))</f>
        <v>0</v>
      </c>
      <c r="I15" s="66">
        <f ca="1">IF(H$3&gt;$BI$4,0,IF(AND(ISNUMBER(H13),ISNUMBER(H14),OR(LEFT(I13,4)="jour",LEFT(I13,4)="form")),IF(COUNTIF(fériés,H$3)&gt;0,MOD(-$BH$4+(H14-H13),1)*1,MOD(-$BH$4+(H14-H13),1)),IF(AND(ISBLANK(H13),ISBLANK(H14)),IF(OR(I13="r",I13="c",I13="a",I13="m",I13="f",I13="cp",I13="s",I13="congé parent"),$BH$3,0),0)))</f>
        <v>0.31666666666666665</v>
      </c>
      <c r="J15" s="66">
        <f ca="1">IF(J$3&gt;$BI$4,0,IF(OR(ISBLANK(J13),ISBLANK(J14),ISBLANK(K13),LEFT(K13,4)="jour",LEFT(K13,4)="form"),0,IF(COUNTIF(fériés,J$3)&gt;0,MOD((J14-J13),1)*1,MOD((J14-J13),1))))</f>
        <v>0.33333333333333337</v>
      </c>
      <c r="K15" s="66">
        <f ca="1">IF(J$3&gt;$BI$4,0,IF(AND(ISNUMBER(J13),ISNUMBER(J14),OR(LEFT(K13,4)="jour",LEFT(K13,4)="form")),IF(COUNTIF(fériés,J$3)&gt;0,MOD(-$BH$4+(J14-J13),1)*1,MOD(-$BH$4+(J14-J13),1)),IF(AND(ISBLANK(J13),ISBLANK(J14)),IF(OR(K13="r",K13="c",K13="a",K13="m",K13="f",K13="cp",K13="s",K13="congé parent"),$BH$3,0),0)))</f>
        <v>0</v>
      </c>
      <c r="L15" s="86">
        <f ca="1">IF(L$3&gt;$BI$4,0,IF(OR(ISBLANK(L13),ISBLANK(L14),ISBLANK(M13),LEFT(M13,4)="jour",LEFT(M13,4)="form"),0,IF(COUNTIF(fériés,L$3)&gt;0,MOD((L14-L13),1)*1,MOD((L14-L13),1))))</f>
        <v>0</v>
      </c>
      <c r="M15" s="86">
        <f ca="1">IF(L$3&gt;$BI$4,0,IF(AND(ISNUMBER(L13),ISNUMBER(L14),OR(LEFT(M13,4)="jour",LEFT(M13,4)="form")),IF(COUNTIF(fériés,L$3)&gt;0,MOD(-$BH$4+(L14-L13),1)*1,MOD(-$BH$4+(L14-L13),1)),IF(AND(ISBLANK(L13),ISBLANK(L14)),IF(OR(M13="r",M13="c",M13="a",M13="m",M13="f",M13="cp",M13="s",M13="congé parent"),$BH$3,0),0)))</f>
        <v>0</v>
      </c>
      <c r="N15" s="86">
        <f ca="1">IF(N$3&gt;$BI$4,0,IF(OR(ISBLANK(N13),ISBLANK(N14),ISBLANK(O13),LEFT(O13,4)="jour",LEFT(O13,4)="form"),0,IF(COUNTIF(fériés,N$3)&gt;0,MOD((N14-N13),1)*1,MOD((N14-N13),1))))</f>
        <v>0</v>
      </c>
      <c r="O15" s="86">
        <f ca="1">IF(N$3&gt;$BI$4,0,IF(AND(ISNUMBER(N13),ISNUMBER(N14),OR(LEFT(O13,4)="jour",LEFT(O13,4)="form")),IF(COUNTIF(fériés,N$3)&gt;0,MOD(-$BH$4+(N14-N13),1)*1,MOD(-$BH$4+(N14-N13),1)),IF(AND(ISBLANK(N13),ISBLANK(N14)),IF(OR(O13="r",O13="c",O13="a",O13="m",O13="f",O13="cp",O13="s",O13="congé parent"),$BH$3,0),0)))</f>
        <v>0</v>
      </c>
      <c r="P15" s="66">
        <f ca="1">IF(P$3&gt;$BI$4,0,IF(OR(ISBLANK(P13),ISBLANK(P14),ISBLANK(Q13),LEFT(Q13,4)="jour",LEFT(Q13,4)="form"),0,IF(COUNTIF(fériés,P$3)&gt;0,MOD((P14-P13),1)*1,MOD((P14-P13),1))))</f>
        <v>0.375</v>
      </c>
      <c r="Q15" s="66">
        <f ca="1">IF(P$3&gt;$BI$4,0,IF(AND(ISNUMBER(P13),ISNUMBER(P14),OR(LEFT(Q13,4)="jour",LEFT(Q13,4)="form")),IF(COUNTIF(fériés,P$3)&gt;0,MOD(-$BH$4+(P14-P13),1)*1,MOD(-$BH$4+(P14-P13),1)),IF(AND(ISBLANK(P13),ISBLANK(P14)),IF(OR(Q13="r",Q13="c",Q13="a",Q13="m",Q13="f",Q13="cp",Q13="s",Q13="congé parent"),$BH$3,0),0)))</f>
        <v>0</v>
      </c>
      <c r="R15" s="66">
        <f ca="1">IF(R$3&gt;$BI$4,0,IF(OR(ISBLANK(R13),ISBLANK(R14),ISBLANK(S13),LEFT(S13,4)="jour",LEFT(S13,4)="form"),0,IF(COUNTIF(fériés,R$3)&gt;0,MOD((R14-R13),1)*1,MOD((R14-R13),1))))</f>
        <v>0.33333333333333337</v>
      </c>
      <c r="S15" s="66">
        <f ca="1">IF(R$3&gt;$BI$4,0,IF(AND(ISNUMBER(R13),ISNUMBER(R14),OR(LEFT(S13,4)="jour",LEFT(S13,4)="form")),IF(COUNTIF(fériés,R$3)&gt;0,MOD(-$BH$4+(R14-R13),1)*1,MOD(-$BH$4+(R14-R13),1)),IF(AND(ISBLANK(R13),ISBLANK(R14)),IF(OR(S13="r",S13="c",S13="a",S13="m",S13="f",S13="cp",S13="s",S13="congé parent"),$BH$3,0),0)))</f>
        <v>0</v>
      </c>
      <c r="T15" s="66">
        <f ca="1">IF(T$3&gt;$BI$4,0,IF(OR(ISBLANK(T13),ISBLANK(T14),ISBLANK(U13),LEFT(U13,4)="jour",LEFT(U13,4)="form"),0,IF(COUNTIF(fériés,T$3)&gt;0,MOD((T14-T13),1)*1,MOD((T14-T13),1))))</f>
        <v>0.33333333333333337</v>
      </c>
      <c r="U15" s="66">
        <f ca="1">IF(T$3&gt;$BI$4,0,IF(AND(ISNUMBER(T13),ISNUMBER(T14),OR(LEFT(U13,4)="jour",LEFT(U13,4)="form")),IF(COUNTIF(fériés,T$3)&gt;0,MOD(-$BH$4+(T14-T13),1)*1,MOD(-$BH$4+(T14-T13),1)),IF(AND(ISBLANK(T13),ISBLANK(T14)),IF(OR(U13="r",U13="c",U13="a",U13="m",U13="f",U13="cp",U13="s",U13="congé parent"),$BH$3,0),0)))</f>
        <v>0</v>
      </c>
      <c r="V15" s="66">
        <f ca="1">IF(V$3&gt;$BI$4,0,IF(OR(ISBLANK(V13),ISBLANK(V14),ISBLANK(W13),LEFT(W13,4)="jour",LEFT(W13,4)="form"),0,IF(COUNTIF(fériés,V$3)&gt;0,MOD((V14-V13),1)*1,MOD((V14-V13),1))))</f>
        <v>0.375</v>
      </c>
      <c r="W15" s="66">
        <f ca="1">IF(V$3&gt;$BI$4,0,IF(AND(ISNUMBER(V13),ISNUMBER(V14),OR(LEFT(W13,4)="jour",LEFT(W13,4)="form")),IF(COUNTIF(fériés,V$3)&gt;0,MOD(-$BH$4+(V14-V13),1)*1,MOD(-$BH$4+(V14-V13),1)),IF(AND(ISBLANK(V13),ISBLANK(V14)),IF(OR(W13="r",W13="c",W13="a",W13="m",W13="f",W13="cp",W13="s",W13="congé parent"),$BH$3,0),0)))</f>
        <v>0</v>
      </c>
      <c r="X15" s="66">
        <f ca="1">IF(X$3&gt;$BI$4,0,IF(OR(ISBLANK(X13),ISBLANK(X14),ISBLANK(Y13),LEFT(Y13,4)="jour",LEFT(Y13,4)="form"),0,IF(COUNTIF(fériés,X$3)&gt;0,MOD((X14-X13),1)*1,MOD((X14-X13),1))))</f>
        <v>0.375</v>
      </c>
      <c r="Y15" s="66">
        <f ca="1">IF(X$3&gt;$BI$4,0,IF(AND(ISNUMBER(X13),ISNUMBER(X14),OR(LEFT(Y13,4)="jour",LEFT(Y13,4)="form")),IF(COUNTIF(fériés,X$3)&gt;0,MOD(-$BH$4+(X14-X13),1)*1,MOD(-$BH$4+(X14-X13),1)),IF(AND(ISBLANK(X13),ISBLANK(X14)),IF(OR(Y13="r",Y13="c",Y13="a",Y13="m",Y13="f",Y13="cp",Y13="s",Y13="congé parent"),$BH$3,0),0)))</f>
        <v>0</v>
      </c>
      <c r="Z15" s="86">
        <f ca="1">IF(Z$3&gt;$BI$4,0,IF(OR(ISBLANK(Z13),ISBLANK(Z14),ISBLANK(AA13),LEFT(AA13,4)="jour",LEFT(AA13,4)="form"),0,IF(COUNTIF(fériés,Z$3)&gt;0,MOD((Z14-Z13),1)*1,MOD((Z14-Z13),1))))</f>
        <v>0</v>
      </c>
      <c r="AA15" s="86">
        <f ca="1">IF(Z$3&gt;$BI$4,0,IF(AND(ISNUMBER(Z13),ISNUMBER(Z14),OR(LEFT(AA13,4)="jour",LEFT(AA13,4)="form")),IF(COUNTIF(fériés,Z$3)&gt;0,MOD(-$BH$4+(Z14-Z13),1)*1,MOD(-$BH$4+(Z14-Z13),1)),IF(AND(ISBLANK(Z13),ISBLANK(Z14)),IF(OR(AA13="r",AA13="c",AA13="a",AA13="m",AA13="f",AA13="cp",AA13="s",AA13="congé parent"),$BH$3,0),0)))</f>
        <v>0</v>
      </c>
      <c r="AB15" s="86">
        <f ca="1">IF(AB$3&gt;$BI$4,0,IF(OR(ISBLANK(AB13),ISBLANK(AB14),ISBLANK(AC13),LEFT(AC13,4)="jour",LEFT(AC13,4)="form"),0,IF(COUNTIF(fériés,AB$3)&gt;0,MOD((AB14-AB13),1)*1,MOD((AB14-AB13),1))))</f>
        <v>0</v>
      </c>
      <c r="AC15" s="86">
        <f ca="1">IF(AB$3&gt;$BI$4,0,IF(AND(ISNUMBER(AB13),ISNUMBER(AB14),OR(LEFT(AC13,4)="jour",LEFT(AC13,4)="form")),IF(COUNTIF(fériés,AB$3)&gt;0,MOD(-$BH$4+(AB14-AB13),1)*1,MOD(-$BH$4+(AB14-AB13),1)),IF(AND(ISBLANK(AB13),ISBLANK(AB14)),IF(OR(AC13="r",AC13="c",AC13="a",AC13="m",AC13="f",AC13="cp",AC13="s",AC13="congé parent"),$BH$3,0),0)))</f>
        <v>0</v>
      </c>
      <c r="AD15" s="61"/>
      <c r="AE15" s="66">
        <f ca="1">IF(AE$3&gt;$BI$4,0,IF(OR(ISBLANK(AE13),ISBLANK(AE14),ISBLANK(AF13),LEFT(AF13,4)="jour",LEFT(AF13,4)="form"),0,IF(COUNTIF(fériés,AE$3)&gt;0,MOD((AE14-AE13),1)*1,MOD((AE14-AE13),1))))</f>
        <v>0</v>
      </c>
      <c r="AF15" s="66">
        <f ca="1">IF(AE$3&gt;$BI$4,0,IF(AND(ISNUMBER(AE13),ISNUMBER(AE14),OR(LEFT(AF13,4)="jour",LEFT(AF13,4)="form")),IF(COUNTIF(fériés,AE$3)&gt;0,MOD(-$BH$4+(AE14-AE13),1)*1,MOD(-$BH$4+(AE14-AE13),1)),IF(AND(ISBLANK(AE13),ISBLANK(AE14)),IF(OR(AF13="r",AF13="c",AF13="a",AF13="m",AF13="f",AF13="cp",AF13="s",AF13="congé parent"),$BH$3,0),0)))</f>
        <v>0</v>
      </c>
      <c r="AG15" s="86">
        <f ca="1">IF(AG$3&gt;$BI$4,0,IF(OR(ISBLANK(AG13),ISBLANK(AG14),ISBLANK(AH13),LEFT(AH13,4)="jour",LEFT(AH13,4)="form"),0,IF(COUNTIF(fériés,AG$3)&gt;0,MOD((AG14-AG13),1)*1,MOD((AG14-AG13),1))))</f>
        <v>0</v>
      </c>
      <c r="AH15" s="86">
        <f ca="1">IF(AG$3&gt;$BI$4,0,IF(AND(ISNUMBER(AG13),ISNUMBER(AG14),OR(LEFT(AH13,4)="jour",LEFT(AH13,4)="form")),IF(COUNTIF(fériés,AG$3)&gt;0,MOD(-$BH$4+(AG14-AG13),1)*1,MOD(-$BH$4+(AG14-AG13),1)),IF(AND(ISBLANK(AG13),ISBLANK(AG14)),IF(OR(AH13="r",AH13="c",AH13="a",AH13="m",AH13="f",AH13="cp",AH13="s",AH13="congé parent"),$BH$3,0),0)))</f>
        <v>0</v>
      </c>
      <c r="AI15" s="66">
        <f ca="1">IF(AI$3&gt;$BI$4,0,IF(OR(ISBLANK(AI13),ISBLANK(AI14),ISBLANK(AJ13),LEFT(AJ13,4)="jour",LEFT(AJ13,4)="form"),0,IF(COUNTIF(fériés,AI$3)&gt;0,MOD((AI14-AI13),1)*1,MOD((AI14-AI13),1))))</f>
        <v>0</v>
      </c>
      <c r="AJ15" s="66">
        <f ca="1">IF(AI$3&gt;$BI$4,0,IF(AND(ISNUMBER(AI13),ISNUMBER(AI14),OR(LEFT(AJ13,4)="jour",LEFT(AJ13,4)="form")),IF(COUNTIF(fériés,AI$3)&gt;0,MOD(-$BH$4+(AI14-AI13),1)*1,MOD(-$BH$4+(AI14-AI13),1)),IF(AND(ISBLANK(AI13),ISBLANK(AI14)),IF(OR(AJ13="r",AJ13="c",AJ13="a",AJ13="m",AJ13="f",AJ13="cp",AJ13="s",AJ13="congé parent"),$BH$3,0),0)))</f>
        <v>0</v>
      </c>
      <c r="AK15" s="66">
        <f ca="1">IF(AK$3&gt;$BI$4,0,IF(OR(ISBLANK(AK13),ISBLANK(AK14),ISBLANK(AL13),LEFT(AL13,4)="jour",LEFT(AL13,4)="form"),0,IF(COUNTIF(fériés,AK$3)&gt;0,MOD((AK14-AK13),1)*1,MOD((AK14-AK13),1))))</f>
        <v>0</v>
      </c>
      <c r="AL15" s="66">
        <f ca="1">IF(AK$3&gt;$BI$4,0,IF(AND(ISNUMBER(AK13),ISNUMBER(AK14),OR(LEFT(AL13,4)="jour",LEFT(AL13,4)="form")),IF(COUNTIF(fériés,AK$3)&gt;0,MOD(-$BH$4+(AK14-AK13),1)*1,MOD(-$BH$4+(AK14-AK13),1)),IF(AND(ISBLANK(AK13),ISBLANK(AK14)),IF(OR(AL13="r",AL13="c",AL13="a",AL13="m",AL13="f",AL13="cp",AL13="s",AL13="congé parent"),$BH$3,0),0)))</f>
        <v>0</v>
      </c>
      <c r="AM15" s="66">
        <f ca="1">IF(AM$3&gt;$BI$4,0,IF(OR(ISBLANK(AM13),ISBLANK(AM14),ISBLANK(AN13),LEFT(AN13,4)="jour",LEFT(AN13,4)="form"),0,IF(COUNTIF(fériés,AM$3)&gt;0,MOD((AM14-AM13),1)*1,MOD((AM14-AM13),1))))</f>
        <v>0</v>
      </c>
      <c r="AN15" s="66">
        <f ca="1">IF(AM$3&gt;$BI$4,0,IF(AND(ISNUMBER(AM13),ISNUMBER(AM14),OR(LEFT(AN13,4)="jour",LEFT(AN13,4)="form")),IF(COUNTIF(fériés,AM$3)&gt;0,MOD(-$BH$4+(AM14-AM13),1)*1,MOD(-$BH$4+(AM14-AM13),1)),IF(AND(ISBLANK(AM13),ISBLANK(AM14)),IF(OR(AN13="r",AN13="c",AN13="a",AN13="m",AN13="f",AN13="cp",AN13="s",AN13="congé parent"),$BH$3,0),0)))</f>
        <v>0</v>
      </c>
      <c r="AO15" s="86">
        <f ca="1">IF(AO$3&gt;$BI$4,0,IF(OR(ISBLANK(AO13),ISBLANK(AO14),ISBLANK(AP13),LEFT(AP13,4)="jour",LEFT(AP13,4)="form"),0,IF(COUNTIF(fériés,AO$3)&gt;0,MOD((AO14-AO13),1)*1,MOD((AO14-AO13),1))))</f>
        <v>0</v>
      </c>
      <c r="AP15" s="86">
        <f ca="1">IF(AO$3&gt;$BI$4,0,IF(AND(ISNUMBER(AO13),ISNUMBER(AO14),OR(LEFT(AP13,4)="jour",LEFT(AP13,4)="form")),IF(COUNTIF(fériés,AO$3)&gt;0,MOD(-$BH$4+(AO14-AO13),1)*1,MOD(-$BH$4+(AO14-AO13),1)),IF(AND(ISBLANK(AO13),ISBLANK(AO14)),IF(OR(AP13="r",AP13="c",AP13="a",AP13="m",AP13="f",AP13="cp",AP13="s",AP13="congé parent"),$BH$3,0),0)))</f>
        <v>0</v>
      </c>
      <c r="AQ15" s="86">
        <f ca="1">IF(AQ$3&gt;$BI$4,0,IF(OR(ISBLANK(AQ13),ISBLANK(AQ14),ISBLANK(AR13),LEFT(AR13,4)="jour",LEFT(AR13,4)="form"),0,IF(COUNTIF(fériés,AQ$3)&gt;0,MOD((AQ14-AQ13),1)*1,MOD((AQ14-AQ13),1))))</f>
        <v>0</v>
      </c>
      <c r="AR15" s="86">
        <f ca="1">IF(AQ$3&gt;$BI$4,0,IF(AND(ISNUMBER(AQ13),ISNUMBER(AQ14),OR(LEFT(AR13,4)="jour",LEFT(AR13,4)="form")),IF(COUNTIF(fériés,AQ$3)&gt;0,MOD(-$BH$4+(AQ14-AQ13),1)*1,MOD(-$BH$4+(AQ14-AQ13),1)),IF(AND(ISBLANK(AQ13),ISBLANK(AQ14)),IF(OR(AR13="r",AR13="c",AR13="a",AR13="m",AR13="f",AR13="cp",AR13="s",AR13="congé parent"),$BH$3,0),0)))</f>
        <v>0</v>
      </c>
      <c r="AS15" s="61"/>
      <c r="AT15" s="66">
        <f ca="1">IF(AT$3&gt;$BI$4,0,IF(OR(ISBLANK(AT13),ISBLANK(AT14),ISBLANK(AU13),LEFT(AU13,4)="jour",LEFT(AU13,4)="form"),0,IF(COUNTIF(fériés,AT$3)&gt;0,MOD((AT14-AT13),1)*1,MOD((AT14-AT13),1))))</f>
        <v>0</v>
      </c>
      <c r="AU15" s="66">
        <f ca="1">IF(AT$3&gt;$BI$4,0,IF(AND(ISNUMBER(AT13),ISNUMBER(AT14),OR(LEFT(AU13,4)="jour",LEFT(AU13,4)="form")),IF(COUNTIF(fériés,AT$3)&gt;0,MOD(-$BH$4+(AT14-AT13),1)*1,MOD(-$BH$4+(AT14-AT13),1)),IF(AND(ISBLANK(AT13),ISBLANK(AT14)),IF(OR(AU13="r",AU13="c",AU13="a",AU13="m",AU13="f",AU13="cp",AU13="s",AU13="congé parent"),$BH$3,0),0)))</f>
        <v>0</v>
      </c>
      <c r="AV15" s="86">
        <f ca="1">IF(AV$3&gt;$BI$4,0,IF(OR(ISBLANK(AV13),ISBLANK(AV14),ISBLANK(AW13),LEFT(AW13,4)="jour",LEFT(AW13,4)="form"),0,IF(COUNTIF(fériés,AV$3)&gt;0,MOD((AV14-AV13),1)*1,MOD((AV14-AV13),1))))</f>
        <v>0</v>
      </c>
      <c r="AW15" s="86">
        <f ca="1">IF(AV$3&gt;$BI$4,0,IF(AND(ISNUMBER(AV13),ISNUMBER(AV14),OR(LEFT(AW13,4)="jour",LEFT(AW13,4)="form")),IF(COUNTIF(fériés,AV$3)&gt;0,MOD(-$BH$4+(AV14-AV13),1)*1,MOD(-$BH$4+(AV14-AV13),1)),IF(AND(ISBLANK(AV13),ISBLANK(AV14)),IF(OR(AW13="r",AW13="c",AW13="a",AW13="m",AW13="f",AW13="cp",AW13="s",AW13="congé parent"),$BH$3,0),0)))</f>
        <v>0</v>
      </c>
      <c r="AX15" s="66">
        <f ca="1">IF(AX$3&gt;$BI$4,0,IF(OR(ISBLANK(AX13),ISBLANK(AX14),ISBLANK(AY13),LEFT(AY13,4)="jour",LEFT(AY13,4)="form"),0,IF(COUNTIF(fériés,AX$3)&gt;0,MOD((AX14-AX13),1)*1,MOD((AX14-AX13),1))))</f>
        <v>0</v>
      </c>
      <c r="AY15" s="66">
        <f ca="1">IF(AX$3&gt;$BI$4,0,IF(AND(ISNUMBER(AX13),ISNUMBER(AX14),OR(LEFT(AY13,4)="jour",LEFT(AY13,4)="form")),IF(COUNTIF(fériés,AX$3)&gt;0,MOD(-$BH$4+(AX14-AX13),1)*1,MOD(-$BH$4+(AX14-AX13),1)),IF(AND(ISBLANK(AX13),ISBLANK(AX14)),IF(OR(AY13="r",AY13="c",AY13="a",AY13="m",AY13="f",AY13="cp",AY13="s",AY13="congé parent"),$BH$3,0),0)))</f>
        <v>0</v>
      </c>
      <c r="AZ15" s="66">
        <f ca="1">IF(AZ$3&gt;$BI$4,0,IF(OR(ISBLANK(AZ13),ISBLANK(AZ14),ISBLANK(BA13),LEFT(BA13,4)="jour",LEFT(BA13,4)="form"),0,IF(COUNTIF(fériés,AZ$3)&gt;0,MOD((AZ14-AZ13),1)*1,MOD((AZ14-AZ13),1))))</f>
        <v>0</v>
      </c>
      <c r="BA15" s="66">
        <f ca="1">IF(AZ$3&gt;$BI$4,0,IF(AND(ISNUMBER(AZ13),ISNUMBER(AZ14),OR(LEFT(BA13,4)="jour",LEFT(BA13,4)="form")),IF(COUNTIF(fériés,AZ$3)&gt;0,MOD(-$BH$4+(AZ14-AZ13),1)*1,MOD(-$BH$4+(AZ14-AZ13),1)),IF(AND(ISBLANK(AZ13),ISBLANK(AZ14)),IF(OR(BA13="r",BA13="c",BA13="a",BA13="m",BA13="f",BA13="cp",BA13="s",BA13="congé parent"),$BH$3,0),0)))</f>
        <v>0</v>
      </c>
      <c r="BB15" s="66">
        <f ca="1">IF(BB$3&gt;$BI$4,0,IF(OR(ISBLANK(BB13),ISBLANK(BB14),ISBLANK(BC13),LEFT(BC13,4)="jour",LEFT(BC13,4)="form"),0,IF(COUNTIF(fériés,BB$3)&gt;0,MOD((BB14-BB13),1)*1,MOD((BB14-BB13),1))))</f>
        <v>0</v>
      </c>
      <c r="BC15" s="66">
        <f ca="1">IF(BB$3&gt;$BI$4,0,IF(AND(ISNUMBER(BB13),ISNUMBER(BB14),OR(LEFT(BC13,4)="jour",LEFT(BC13,4)="form")),IF(COUNTIF(fériés,BB$3)&gt;0,MOD(-$BH$4+(BB14-BB13),1)*1,MOD(-$BH$4+(BB14-BB13),1)),IF(AND(ISBLANK(BB13),ISBLANK(BB14)),IF(OR(BC13="r",BC13="c",BC13="a",BC13="m",BC13="f",BC13="cp",BC13="s",BC13="congé parent"),$BH$3,0),0)))</f>
        <v>0</v>
      </c>
      <c r="BD15" s="66">
        <f ca="1">IF(BD$3&gt;$BI$4,0,IF(OR(ISBLANK(BD13),ISBLANK(BD14),ISBLANK(BE13),LEFT(BE13,4)="jour",LEFT(BE13,4)="form"),0,IF(COUNTIF(fériés,BD$3)&gt;0,MOD((BD14-BD13),1)*1,MOD((BD14-BD13),1))))</f>
        <v>0</v>
      </c>
      <c r="BE15" s="66">
        <f ca="1">IF(BD$3&gt;$BI$4,0,IF(AND(ISNUMBER(BD13),ISNUMBER(BD14),OR(LEFT(BE13,4)="jour",LEFT(BE13,4)="form")),IF(COUNTIF(fériés,BD$3)&gt;0,MOD(-$BH$4+(BD14-BD13),1)*1,MOD(-$BH$4+(BD14-BD13),1)),IF(AND(ISBLANK(BD13),ISBLANK(BD14)),IF(OR(BE13="r",BE13="c",BE13="a",BE13="m",BE13="f",BE13="cp",BE13="s",BE13="congé parent"),$BH$3,0),0)))</f>
        <v>0</v>
      </c>
      <c r="BF15" s="66">
        <f ca="1">IF(BF$3&gt;$BI$4,0,IF(OR(ISBLANK(BF13),ISBLANK(BF14),ISBLANK(BG13),LEFT(BG13,4)="jour",LEFT(BG13,4)="form"),0,IF(COUNTIF(fériés,BF$3)&gt;0,MOD((BF14-BF13),1)*1,MOD((BF14-BF13),1))))</f>
        <v>0</v>
      </c>
      <c r="BG15" s="66">
        <f ca="1">IF(BF$3&gt;$BI$4,0,IF(AND(ISNUMBER(BF13),ISNUMBER(BF14),OR(LEFT(BG13,4)="jour",LEFT(BG13,4)="form")),IF(COUNTIF(fériés,BF$3)&gt;0,MOD(-$BH$4+(BF14-BF13),1)*1,MOD(-$BH$4+(BF14-BF13),1)),IF(AND(ISBLANK(BF13),ISBLANK(BF14)),IF(OR(BG13="r",BG13="c",BG13="a",BG13="m",BG13="f",BG13="cp",BG13="s",BG13="congé parent"),$BH$3,0),0)))</f>
        <v>0</v>
      </c>
      <c r="BH15" s="12">
        <f ca="1">SUM(B15:BG15)</f>
        <v>3.4916666666666671</v>
      </c>
    </row>
    <row r="16" spans="1:61" ht="15.6" hidden="1" customHeight="1" thickBot="1" x14ac:dyDescent="0.4">
      <c r="A16" s="52"/>
      <c r="B16" s="66" t="str">
        <f>IF(RIGHT(C13,4)="cuht","171",IF(RIGHT(C13,4)="netu","172",IF(RIGHT(C13,4)="auht","173",IF(OR(RIGHT(C13,4)="ppou",RIGHT(C13,5)="prepa"),"360",IF(RIGHT(C13,4)="cpou","361",IF(OR(RIGHT(C13,4)="apou",RIGHT(C13,6)="molinf"),"363",IF(RIGHT(C13,4)="netp","364",IF(RIGHT(C13,4)="cmtr","365",IF(LEFT(C13,4)="form","873",IF(RIGHT(C13,7)="ce-cppt","902",""))))))))))</f>
        <v/>
      </c>
      <c r="C16" s="66" t="str">
        <f>IF(B16="","",IF(OR(B$3=Recap!$A$50,B$3=Recap!$A$51,B$3=Recap!$A$52,B$3=Recap!$A$53,B$3=Recap!$A$54,B$3=Recap!$A$55,B$3=Recap!$A$56,B$3=Recap!$A$57,B$3=Recap!$A$58,B$3=Recap!$A$59,B$3=Recap!$A$60,B$3=Recap!$A$61),(B15+C15)/1,B15+C15))</f>
        <v/>
      </c>
      <c r="D16" s="66" t="str">
        <f>IF(RIGHT(E13,4)="cuht","171",IF(RIGHT(E13,4)="netu","172",IF(RIGHT(E13,4)="auht","173",IF(OR(RIGHT(E13,4)="ppou",RIGHT(E13,5)="prepa"),"360",IF(RIGHT(E13,4)="cpou","361",IF(OR(RIGHT(E13,4)="apou",RIGHT(E13,6)="molinf"),"363",IF(RIGHT(E13,4)="netp","364",IF(RIGHT(E13,4)="cmtr","365",IF(LEFT(E13,4)="form","873",IF(RIGHT(E13,7)="ce-cppt","902",""))))))))))</f>
        <v/>
      </c>
      <c r="E16" s="66" t="str">
        <f>IF(D16="","",IF(OR(D$3=Recap!$A$50,D$3=Recap!$A$51,D$3=Recap!$A$52,D$3=Recap!$A$53,D$3=Recap!$A$54,D$3=Recap!$A$55,D$3=Recap!$A$56,D$3=Recap!$A$57,D$3=Recap!$A$58,D$3=Recap!$A$59,D$3=Recap!$A$60,D$3=Recap!$A$61),(D15+E15)/1,D15+E15))</f>
        <v/>
      </c>
      <c r="F16" s="66" t="str">
        <f>IF(RIGHT(G13,4)="cuht","171",IF(RIGHT(G13,4)="netu","172",IF(RIGHT(G13,4)="auht","173",IF(OR(RIGHT(G13,4)="ppou",RIGHT(G13,5)="prepa"),"360",IF(RIGHT(G13,4)="cpou","361",IF(OR(RIGHT(G13,4)="apou",RIGHT(G13,6)="molinf"),"363",IF(RIGHT(G13,4)="netp","364",IF(RIGHT(G13,4)="cmtr","365",IF(LEFT(G13,4)="form","873",IF(RIGHT(G13,7)="ce-cppt","902",""))))))))))</f>
        <v>171</v>
      </c>
      <c r="G16" s="66">
        <f ca="1">IF(F16="","",IF(OR(F$3=Recap!$A$50,F$3=Recap!$A$51,F$3=Recap!$A$52,F$3=Recap!$A$53,F$3=Recap!$A$54,F$3=Recap!$A$55,F$3=Recap!$A$56,F$3=Recap!$A$57,F$3=Recap!$A$58,F$3=Recap!$A$59,F$3=Recap!$A$60,F$3=Recap!$A$61),(F15+G15)/1,F15+G15))</f>
        <v>0.41666666666666674</v>
      </c>
      <c r="H16" s="66" t="str">
        <f>IF(RIGHT(I13,4)="cuht","171",IF(RIGHT(I13,4)="netu","172",IF(RIGHT(I13,4)="auht","173",IF(OR(RIGHT(I13,4)="ppou",RIGHT(I13,5)="prepa"),"360",IF(RIGHT(I13,4)="cpou","361",IF(OR(RIGHT(I13,4)="apou",RIGHT(I13,6)="molinf"),"363",IF(RIGHT(I13,4)="netp","364",IF(RIGHT(I13,4)="cmtr","365",IF(LEFT(I13,4)="form","873",IF(RIGHT(I13,7)="ce-cppt","902",""))))))))))</f>
        <v/>
      </c>
      <c r="I16" s="66" t="str">
        <f>IF(H16="","",IF(OR(H$3=Recap!$A$50,H$3=Recap!$A$51,H$3=Recap!$A$52,H$3=Recap!$A$53,H$3=Recap!$A$54,H$3=Recap!$A$55,H$3=Recap!$A$56,H$3=Recap!$A$57,H$3=Recap!$A$58,H$3=Recap!$A$59,H$3=Recap!$A$60,H$3=Recap!$A$61),(H15+I15)/1,H15+I15))</f>
        <v/>
      </c>
      <c r="J16" s="66" t="str">
        <f>IF(RIGHT(K13,4)="cuht","171",IF(RIGHT(K13,4)="netu","172",IF(RIGHT(K13,4)="auht","173",IF(OR(RIGHT(K13,4)="ppou",RIGHT(K13,5)="prepa"),"360",IF(RIGHT(K13,4)="cpou","361",IF(OR(RIGHT(K13,4)="apou",RIGHT(K13,6)="molinf"),"363",IF(RIGHT(K13,4)="netp","364",IF(RIGHT(K13,4)="cmtr","365",IF(LEFT(K13,4)="form","873",IF(RIGHT(K13,7)="ce-cppt","902",""))))))))))</f>
        <v>171</v>
      </c>
      <c r="K16" s="66">
        <f ca="1">IF(J16="","",IF(OR(J$3=Recap!$A$50,J$3=Recap!$A$51,J$3=Recap!$A$52,J$3=Recap!$A$53,J$3=Recap!$A$54,J$3=Recap!$A$55,J$3=Recap!$A$56,J$3=Recap!$A$57,J$3=Recap!$A$58,J$3=Recap!$A$59,J$3=Recap!$A$60,J$3=Recap!$A$61),(J15+K15)/1,J15+K15))</f>
        <v>0.33333333333333337</v>
      </c>
      <c r="L16" s="86" t="str">
        <f>IF(RIGHT(M13,4)="cuht","171",IF(RIGHT(M13,4)="netu","172",IF(RIGHT(M13,4)="auht","173",IF(OR(RIGHT(M13,4)="ppou",RIGHT(M13,5)="prepa"),"360",IF(RIGHT(M13,4)="cpou","361",IF(OR(RIGHT(M13,4)="apou",RIGHT(M13,6)="molinf"),"363",IF(RIGHT(M13,4)="netp","364",IF(RIGHT(M13,4)="cmtr","365",IF(LEFT(M13,4)="form","873",IF(RIGHT(M13,7)="ce-cppt","902",""))))))))))</f>
        <v/>
      </c>
      <c r="M16" s="86" t="str">
        <f>IF(L16="","",IF(OR(L$3=Recap!$A$50,L$3=Recap!$A$51,L$3=Recap!$A$52,L$3=Recap!$A$53,L$3=Recap!$A$54,L$3=Recap!$A$55,L$3=Recap!$A$56,L$3=Recap!$A$57,L$3=Recap!$A$58,L$3=Recap!$A$59,L$3=Recap!$A$60,L$3=Recap!$A$61),(L15+M15)/1,L15+M15))</f>
        <v/>
      </c>
      <c r="N16" s="86" t="str">
        <f>IF(RIGHT(O13,4)="cuht","171",IF(RIGHT(O13,4)="netu","172",IF(RIGHT(O13,4)="auht","173",IF(OR(RIGHT(O13,4)="ppou",RIGHT(O13,5)="prepa"),"360",IF(RIGHT(O13,4)="cpou","361",IF(OR(RIGHT(O13,4)="apou",RIGHT(O13,6)="molinf"),"363",IF(RIGHT(O13,4)="netp","364",IF(RIGHT(O13,4)="cmtr","365",IF(LEFT(O13,4)="form","873",IF(RIGHT(O13,7)="ce-cppt","902",""))))))))))</f>
        <v/>
      </c>
      <c r="O16" s="86" t="str">
        <f>IF(N16="","",IF(OR(N$3=Recap!$A$50,N$3=Recap!$A$51,N$3=Recap!$A$52,N$3=Recap!$A$53,N$3=Recap!$A$54,N$3=Recap!$A$55,N$3=Recap!$A$56,N$3=Recap!$A$57,N$3=Recap!$A$58,N$3=Recap!$A$59,N$3=Recap!$A$60,N$3=Recap!$A$61),(N15+O15)/1,N15+O15))</f>
        <v/>
      </c>
      <c r="P16" s="66" t="str">
        <f>IF(RIGHT(Q13,4)="cuht","171",IF(RIGHT(Q13,4)="netu","172",IF(RIGHT(Q13,4)="auht","173",IF(OR(RIGHT(Q13,4)="ppou",RIGHT(Q13,5)="prepa"),"360",IF(RIGHT(Q13,4)="cpou","361",IF(OR(RIGHT(Q13,4)="apou",RIGHT(Q13,6)="molinf"),"363",IF(RIGHT(Q13,4)="netp","364",IF(RIGHT(Q13,4)="cmtr","365",IF(LEFT(Q13,4)="form","873",IF(RIGHT(Q13,7)="ce-cppt","902",""))))))))))</f>
        <v>171</v>
      </c>
      <c r="Q16" s="66">
        <f ca="1">IF(P16="","",IF(OR(P$3=Recap!$A$50,P$3=Recap!$A$51,P$3=Recap!$A$52,P$3=Recap!$A$53,P$3=Recap!$A$54,P$3=Recap!$A$55,P$3=Recap!$A$56,P$3=Recap!$A$57,P$3=Recap!$A$58,P$3=Recap!$A$59,P$3=Recap!$A$60,P$3=Recap!$A$61),(P15+Q15)/1,P15+Q15))</f>
        <v>0.375</v>
      </c>
      <c r="R16" s="66" t="str">
        <f>IF(RIGHT(S13,4)="cuht","171",IF(RIGHT(S13,4)="netu","172",IF(RIGHT(S13,4)="auht","173",IF(OR(RIGHT(S13,4)="ppou",RIGHT(S13,5)="prepa"),"360",IF(RIGHT(S13,4)="cpou","361",IF(OR(RIGHT(S13,4)="apou",RIGHT(S13,6)="molinf"),"363",IF(RIGHT(S13,4)="netp","364",IF(RIGHT(S13,4)="cmtr","365",IF(LEFT(S13,4)="form","873",IF(RIGHT(S13,7)="ce-cppt","902",""))))))))))</f>
        <v>902</v>
      </c>
      <c r="S16" s="66">
        <f ca="1">IF(R16="","",IF(OR(R$3=Recap!$A$50,R$3=Recap!$A$51,R$3=Recap!$A$52,R$3=Recap!$A$53,R$3=Recap!$A$54,R$3=Recap!$A$55,R$3=Recap!$A$56,R$3=Recap!$A$57,R$3=Recap!$A$58,R$3=Recap!$A$59,R$3=Recap!$A$60,R$3=Recap!$A$61),(R15+S15)/1,R15+S15))</f>
        <v>0.33333333333333337</v>
      </c>
      <c r="T16" s="66" t="str">
        <f>IF(RIGHT(U13,4)="cuht","171",IF(RIGHT(U13,4)="netu","172",IF(RIGHT(U13,4)="auht","173",IF(OR(RIGHT(U13,4)="ppou",RIGHT(U13,5)="prepa"),"360",IF(RIGHT(U13,4)="cpou","361",IF(OR(RIGHT(U13,4)="apou",RIGHT(U13,6)="molinf"),"363",IF(RIGHT(U13,4)="netp","364",IF(RIGHT(U13,4)="cmtr","365",IF(LEFT(U13,4)="form","873",IF(RIGHT(U13,7)="ce-cppt","902",""))))))))))</f>
        <v>171</v>
      </c>
      <c r="U16" s="66">
        <f ca="1">IF(T16="","",IF(OR(T$3=Recap!$A$50,T$3=Recap!$A$51,T$3=Recap!$A$52,T$3=Recap!$A$53,T$3=Recap!$A$54,T$3=Recap!$A$55,T$3=Recap!$A$56,T$3=Recap!$A$57,T$3=Recap!$A$58,T$3=Recap!$A$59,T$3=Recap!$A$60,T$3=Recap!$A$61),(T15+U15)/1,T15+U15))</f>
        <v>0.33333333333333337</v>
      </c>
      <c r="V16" s="66" t="str">
        <f>IF(RIGHT(W13,4)="cuht","171",IF(RIGHT(W13,4)="netu","172",IF(RIGHT(W13,4)="auht","173",IF(OR(RIGHT(W13,4)="ppou",RIGHT(W13,5)="prepa"),"360",IF(RIGHT(W13,4)="cpou","361",IF(OR(RIGHT(W13,4)="apou",RIGHT(W13,6)="molinf"),"363",IF(RIGHT(W13,4)="netp","364",IF(RIGHT(W13,4)="cmtr","365",IF(LEFT(W13,4)="form","873",IF(RIGHT(W13,7)="ce-cppt","902",""))))))))))</f>
        <v>171</v>
      </c>
      <c r="W16" s="66">
        <f ca="1">IF(V16="","",IF(OR(V$3=Recap!$A$50,V$3=Recap!$A$51,V$3=Recap!$A$52,V$3=Recap!$A$53,V$3=Recap!$A$54,V$3=Recap!$A$55,V$3=Recap!$A$56,V$3=Recap!$A$57,V$3=Recap!$A$58,V$3=Recap!$A$59,V$3=Recap!$A$60,V$3=Recap!$A$61),(V15+W15)/1,V15+W15))</f>
        <v>0.375</v>
      </c>
      <c r="X16" s="66" t="str">
        <f>IF(RIGHT(Y13,4)="cuht","171",IF(RIGHT(Y13,4)="netu","172",IF(RIGHT(Y13,4)="auht","173",IF(OR(RIGHT(Y13,4)="ppou",RIGHT(Y13,5)="prepa"),"360",IF(RIGHT(Y13,4)="cpou","361",IF(OR(RIGHT(Y13,4)="apou",RIGHT(Y13,6)="molinf"),"363",IF(RIGHT(Y13,4)="netp","364",IF(RIGHT(Y13,4)="cmtr","365",IF(LEFT(Y13,4)="form","873",IF(RIGHT(Y13,7)="ce-cppt","902",""))))))))))</f>
        <v>171</v>
      </c>
      <c r="Y16" s="66">
        <f ca="1">IF(X16="","",IF(OR(X$3=Recap!$A$50,X$3=Recap!$A$51,X$3=Recap!$A$52,X$3=Recap!$A$53,X$3=Recap!$A$54,X$3=Recap!$A$55,X$3=Recap!$A$56,X$3=Recap!$A$57,X$3=Recap!$A$58,X$3=Recap!$A$59,X$3=Recap!$A$60,X$3=Recap!$A$61),(X15+Y15)/1,X15+Y15))</f>
        <v>0.375</v>
      </c>
      <c r="Z16" s="86" t="str">
        <f>IF(RIGHT(AA13,4)="cuht","171",IF(RIGHT(AA13,4)="netu","172",IF(RIGHT(AA13,4)="auht","173",IF(OR(RIGHT(AA13,4)="ppou",RIGHT(AA13,5)="prepa"),"360",IF(RIGHT(AA13,4)="cpou","361",IF(OR(RIGHT(AA13,4)="apou",RIGHT(AA13,6)="molinf"),"363",IF(RIGHT(AA13,4)="netp","364",IF(RIGHT(AA13,4)="cmtr","365",IF(LEFT(AA13,4)="form","873",IF(RIGHT(AA13,7)="ce-cppt","902",""))))))))))</f>
        <v/>
      </c>
      <c r="AA16" s="86" t="str">
        <f>IF(Z16="","",IF(OR(Z$3=Recap!$A$50,Z$3=Recap!$A$51,Z$3=Recap!$A$52,Z$3=Recap!$A$53,Z$3=Recap!$A$54,Z$3=Recap!$A$55,Z$3=Recap!$A$56,Z$3=Recap!$A$57,Z$3=Recap!$A$58,Z$3=Recap!$A$59,Z$3=Recap!$A$60,Z$3=Recap!$A$61),(Z15+AA15)/1,Z15+AA15))</f>
        <v/>
      </c>
      <c r="AB16" s="86" t="str">
        <f>IF(RIGHT(AC13,4)="cuht","171",IF(RIGHT(AC13,4)="netu","172",IF(RIGHT(AC13,4)="auht","173",IF(OR(RIGHT(AC13,4)="ppou",RIGHT(AC13,5)="prepa"),"360",IF(RIGHT(AC13,4)="cpou","361",IF(OR(RIGHT(AC13,4)="apou",RIGHT(AC13,6)="molinf"),"363",IF(RIGHT(AC13,4)="netp","364",IF(RIGHT(AC13,4)="cmtr","365",IF(LEFT(AC13,4)="form","873",IF(RIGHT(AC13,7)="ce-cppt","902",""))))))))))</f>
        <v/>
      </c>
      <c r="AC16" s="86" t="str">
        <f>IF(AB16="","",IF(OR(AB$3=Recap!$A$50,AB$3=Recap!$A$51,AB$3=Recap!$A$52,AB$3=Recap!$A$53,AB$3=Recap!$A$54,AB$3=Recap!$A$55,AB$3=Recap!$A$56,AB$3=Recap!$A$57,AB$3=Recap!$A$58,AB$3=Recap!$A$59,AB$3=Recap!$A$60,AB$3=Recap!$A$61),(AB15+AC15)/1,AB15+AC15))</f>
        <v/>
      </c>
      <c r="AD16" s="61"/>
      <c r="AE16" s="66" t="str">
        <f>IF(RIGHT(AF13,4)="cuht","171",IF(RIGHT(AF13,4)="netu","172",IF(RIGHT(AF13,4)="auht","173",IF(OR(RIGHT(AF13,4)="ppou",RIGHT(AF13,5)="prepa"),"360",IF(RIGHT(AF13,4)="cpou","361",IF(OR(RIGHT(AF13,4)="apou",RIGHT(AF13,6)="molinf"),"363",IF(RIGHT(AF13,4)="netp","364",IF(RIGHT(AF13,4)="cmtr","365",IF(LEFT(AF13,4)="form","873",IF(RIGHT(AF13,7)="ce-cppt","902",""))))))))))</f>
        <v/>
      </c>
      <c r="AF16" s="66" t="str">
        <f>IF(AE16="","",IF(OR(AE$3=Recap!$A$50,AE$3=Recap!$A$51,AE$3=Recap!$A$52,AE$3=Recap!$A$53,AE$3=Recap!$A$54,AE$3=Recap!$A$55,AE$3=Recap!$A$56,AE$3=Recap!$A$57,AE$3=Recap!$A$58,AE$3=Recap!$A$59,AE$3=Recap!$A$60,AE$3=Recap!$A$61),(AE15+AF15)/1,AE15+AF15))</f>
        <v/>
      </c>
      <c r="AG16" s="86" t="str">
        <f>IF(RIGHT(AH13,4)="cuht","171",IF(RIGHT(AH13,4)="netu","172",IF(RIGHT(AH13,4)="auht","173",IF(OR(RIGHT(AH13,4)="ppou",RIGHT(AH13,5)="prepa"),"360",IF(RIGHT(AH13,4)="cpou","361",IF(OR(RIGHT(AH13,4)="apou",RIGHT(AH13,6)="molinf"),"363",IF(RIGHT(AH13,4)="netp","364",IF(RIGHT(AH13,4)="cmtr","365",IF(LEFT(AH13,4)="form","873",IF(RIGHT(AH13,7)="ce-cppt","902",""))))))))))</f>
        <v/>
      </c>
      <c r="AH16" s="86" t="str">
        <f>IF(AG16="","",IF(OR(AG$3=Recap!$A$50,AG$3=Recap!$A$51,AG$3=Recap!$A$52,AG$3=Recap!$A$53,AG$3=Recap!$A$54,AG$3=Recap!$A$55,AG$3=Recap!$A$56,AG$3=Recap!$A$57,AG$3=Recap!$A$58,AG$3=Recap!$A$59,AG$3=Recap!$A$60,AG$3=Recap!$A$61),(AG15+AH15)/1,AG15+AH15))</f>
        <v/>
      </c>
      <c r="AI16" s="66" t="str">
        <f>IF(RIGHT(AJ13,4)="cuht","171",IF(RIGHT(AJ13,4)="netu","172",IF(RIGHT(AJ13,4)="auht","173",IF(OR(RIGHT(AJ13,4)="ppou",RIGHT(AJ13,5)="prepa"),"360",IF(RIGHT(AJ13,4)="cpou","361",IF(OR(RIGHT(AJ13,4)="apou",RIGHT(AJ13,6)="molinf"),"363",IF(RIGHT(AJ13,4)="netp","364",IF(RIGHT(AJ13,4)="cmtr","365",IF(LEFT(AJ13,4)="form","873",IF(RIGHT(AJ13,7)="ce-cppt","902",""))))))))))</f>
        <v/>
      </c>
      <c r="AJ16" s="66" t="str">
        <f>IF(AI16="","",IF(OR(AI$3=Recap!$A$50,AI$3=Recap!$A$51,AI$3=Recap!$A$52,AI$3=Recap!$A$53,AI$3=Recap!$A$54,AI$3=Recap!$A$55,AI$3=Recap!$A$56,AI$3=Recap!$A$57,AI$3=Recap!$A$58,AI$3=Recap!$A$59,AI$3=Recap!$A$60,AI$3=Recap!$A$61),(AI15+AJ15)/1,AI15+AJ15))</f>
        <v/>
      </c>
      <c r="AK16" s="66" t="str">
        <f>IF(RIGHT(AL13,4)="cuht","171",IF(RIGHT(AL13,4)="netu","172",IF(RIGHT(AL13,4)="auht","173",IF(OR(RIGHT(AL13,4)="ppou",RIGHT(AL13,5)="prepa"),"360",IF(RIGHT(AL13,4)="cpou","361",IF(OR(RIGHT(AL13,4)="apou",RIGHT(AL13,6)="molinf"),"363",IF(RIGHT(AL13,4)="netp","364",IF(RIGHT(AL13,4)="cmtr","365",IF(LEFT(AL13,4)="form","873",IF(RIGHT(AL13,7)="ce-cppt","902",""))))))))))</f>
        <v/>
      </c>
      <c r="AL16" s="66" t="str">
        <f>IF(AK16="","",IF(OR(AK$3=Recap!$A$50,AK$3=Recap!$A$51,AK$3=Recap!$A$52,AK$3=Recap!$A$53,AK$3=Recap!$A$54,AK$3=Recap!$A$55,AK$3=Recap!$A$56,AK$3=Recap!$A$57,AK$3=Recap!$A$58,AK$3=Recap!$A$59,AK$3=Recap!$A$60,AK$3=Recap!$A$61),(AK15+AL15)/1,AK15+AL15))</f>
        <v/>
      </c>
      <c r="AM16" s="66" t="str">
        <f>IF(RIGHT(AN13,4)="cuht","171",IF(RIGHT(AN13,4)="netu","172",IF(RIGHT(AN13,4)="auht","173",IF(OR(RIGHT(AN13,4)="ppou",RIGHT(AN13,5)="prepa"),"360",IF(RIGHT(AN13,4)="cpou","361",IF(OR(RIGHT(AN13,4)="apou",RIGHT(AN13,6)="molinf"),"363",IF(RIGHT(AN13,4)="netp","364",IF(RIGHT(AN13,4)="cmtr","365",IF(LEFT(AN13,4)="form","873",IF(RIGHT(AN13,7)="ce-cppt","902",""))))))))))</f>
        <v/>
      </c>
      <c r="AN16" s="66" t="str">
        <f>IF(AM16="","",IF(OR(AM$3=Recap!$A$50,AM$3=Recap!$A$51,AM$3=Recap!$A$52,AM$3=Recap!$A$53,AM$3=Recap!$A$54,AM$3=Recap!$A$55,AM$3=Recap!$A$56,AM$3=Recap!$A$57,AM$3=Recap!$A$58,AM$3=Recap!$A$59,AM$3=Recap!$A$60,AM$3=Recap!$A$61),(AM15+AN15)/1,AM15+AN15))</f>
        <v/>
      </c>
      <c r="AO16" s="86" t="str">
        <f>IF(RIGHT(AP13,4)="cuht","171",IF(RIGHT(AP13,4)="netu","172",IF(RIGHT(AP13,4)="auht","173",IF(OR(RIGHT(AP13,4)="ppou",RIGHT(AP13,5)="prepa"),"360",IF(RIGHT(AP13,4)="cpou","361",IF(OR(RIGHT(AP13,4)="apou",RIGHT(AP13,6)="molinf"),"363",IF(RIGHT(AP13,4)="netp","364",IF(RIGHT(AP13,4)="cmtr","365",IF(LEFT(AP13,4)="form","873",IF(RIGHT(AP13,7)="ce-cppt","902",""))))))))))</f>
        <v/>
      </c>
      <c r="AP16" s="86" t="str">
        <f>IF(AO16="","",IF(OR(AO$3=Recap!$A$50,AO$3=Recap!$A$51,AO$3=Recap!$A$52,AO$3=Recap!$A$53,AO$3=Recap!$A$54,AO$3=Recap!$A$55,AO$3=Recap!$A$56,AO$3=Recap!$A$57,AO$3=Recap!$A$58,AO$3=Recap!$A$59,AO$3=Recap!$A$60,AO$3=Recap!$A$61),(AO15+AP15)/1,AO15+AP15))</f>
        <v/>
      </c>
      <c r="AQ16" s="86" t="str">
        <f>IF(RIGHT(AR13,4)="cuht","171",IF(RIGHT(AR13,4)="netu","172",IF(RIGHT(AR13,4)="auht","173",IF(OR(RIGHT(AR13,4)="ppou",RIGHT(AR13,5)="prepa"),"360",IF(RIGHT(AR13,4)="cpou","361",IF(OR(RIGHT(AR13,4)="apou",RIGHT(AR13,6)="molinf"),"363",IF(RIGHT(AR13,4)="netp","364",IF(RIGHT(AR13,4)="cmtr","365",IF(LEFT(AR13,4)="form","873",IF(RIGHT(AR13,7)="ce-cppt","902",""))))))))))</f>
        <v/>
      </c>
      <c r="AR16" s="86" t="str">
        <f>IF(AQ16="","",IF(OR(AQ$3=Recap!$A$50,AQ$3=Recap!$A$51,AQ$3=Recap!$A$52,AQ$3=Recap!$A$53,AQ$3=Recap!$A$54,AQ$3=Recap!$A$55,AQ$3=Recap!$A$56,AQ$3=Recap!$A$57,AQ$3=Recap!$A$58,AQ$3=Recap!$A$59,AQ$3=Recap!$A$60,AQ$3=Recap!$A$61),(AQ15+AR15)/1,AQ15+AR15))</f>
        <v/>
      </c>
      <c r="AS16" s="61"/>
      <c r="AT16" s="66" t="str">
        <f>IF(RIGHT(AU13,4)="cuht","171",IF(RIGHT(AU13,4)="netu","172",IF(RIGHT(AU13,4)="auht","173",IF(OR(RIGHT(AU13,4)="ppou",RIGHT(AU13,5)="prepa"),"360",IF(RIGHT(AU13,4)="cpou","361",IF(OR(RIGHT(AU13,4)="apou",RIGHT(AU13,6)="molinf"),"363",IF(RIGHT(AU13,4)="netp","364",IF(RIGHT(AU13,4)="cmtr","365",IF(LEFT(AU13,4)="form","873",IF(RIGHT(AU13,7)="ce-cppt","902",""))))))))))</f>
        <v/>
      </c>
      <c r="AU16" s="66" t="str">
        <f>IF(AT16="","",IF(OR(AT$3=Recap!$A$50,AT$3=Recap!$A$51,AT$3=Recap!$A$52,AT$3=Recap!$A$53,AT$3=Recap!$A$54,AT$3=Recap!$A$55,AT$3=Recap!$A$56,AT$3=Recap!$A$57,AT$3=Recap!$A$58,AT$3=Recap!$A$59,AT$3=Recap!$A$60,AT$3=Recap!$A$61),(AT15+AU15)/1,AT15+AU15))</f>
        <v/>
      </c>
      <c r="AV16" s="86" t="str">
        <f>IF(RIGHT(AW13,4)="cuht","171",IF(RIGHT(AW13,4)="netu","172",IF(RIGHT(AW13,4)="auht","173",IF(OR(RIGHT(AW13,4)="ppou",RIGHT(AW13,5)="prepa"),"360",IF(RIGHT(AW13,4)="cpou","361",IF(OR(RIGHT(AW13,4)="apou",RIGHT(AW13,6)="molinf"),"363",IF(RIGHT(AW13,4)="netp","364",IF(RIGHT(AW13,4)="cmtr","365",IF(LEFT(AW13,4)="form","873",IF(RIGHT(AW13,7)="ce-cppt","902",""))))))))))</f>
        <v/>
      </c>
      <c r="AW16" s="86" t="str">
        <f>IF(AV16="","",IF(OR(AV$3=Recap!$A$50,AV$3=Recap!$A$51,AV$3=Recap!$A$52,AV$3=Recap!$A$53,AV$3=Recap!$A$54,AV$3=Recap!$A$55,AV$3=Recap!$A$56,AV$3=Recap!$A$57,AV$3=Recap!$A$58,AV$3=Recap!$A$59,AV$3=Recap!$A$60,AV$3=Recap!$A$61),(AV15+AW15)/1,AV15+AW15))</f>
        <v/>
      </c>
      <c r="AX16" s="66" t="str">
        <f>IF(RIGHT(AY13,4)="cuht","171",IF(RIGHT(AY13,4)="netu","172",IF(RIGHT(AY13,4)="auht","173",IF(OR(RIGHT(AY13,4)="ppou",RIGHT(AY13,5)="prepa"),"360",IF(RIGHT(AY13,4)="cpou","361",IF(OR(RIGHT(AY13,4)="apou",RIGHT(AY13,6)="molinf"),"363",IF(RIGHT(AY13,4)="netp","364",IF(RIGHT(AY13,4)="cmtr","365",IF(LEFT(AY13,4)="form","873",IF(RIGHT(AY13,7)="ce-cppt","902",""))))))))))</f>
        <v/>
      </c>
      <c r="AY16" s="66" t="str">
        <f>IF(AX16="","",IF(OR(AX$3=Recap!$A$50,AX$3=Recap!$A$51,AX$3=Recap!$A$52,AX$3=Recap!$A$53,AX$3=Recap!$A$54,AX$3=Recap!$A$55,AX$3=Recap!$A$56,AX$3=Recap!$A$57,AX$3=Recap!$A$58,AX$3=Recap!$A$59,AX$3=Recap!$A$60,AX$3=Recap!$A$61),(AX15+AY15)/1,AX15+AY15))</f>
        <v/>
      </c>
      <c r="AZ16" s="66" t="str">
        <f>IF(RIGHT(BA13,4)="cuht","171",IF(RIGHT(BA13,4)="netu","172",IF(RIGHT(BA13,4)="auht","173",IF(OR(RIGHT(BA13,4)="ppou",RIGHT(BA13,5)="prepa"),"360",IF(RIGHT(BA13,4)="cpou","361",IF(OR(RIGHT(BA13,4)="apou",RIGHT(BA13,6)="molinf"),"363",IF(RIGHT(BA13,4)="netp","364",IF(RIGHT(BA13,4)="cmtr","365",IF(LEFT(BA13,4)="form","873",IF(RIGHT(BA13,7)="ce-cppt","902",""))))))))))</f>
        <v/>
      </c>
      <c r="BA16" s="66" t="str">
        <f>IF(AZ16="","",IF(OR(AZ$3=Recap!$A$50,AZ$3=Recap!$A$51,AZ$3=Recap!$A$52,AZ$3=Recap!$A$53,AZ$3=Recap!$A$54,AZ$3=Recap!$A$55,AZ$3=Recap!$A$56,AZ$3=Recap!$A$57,AZ$3=Recap!$A$58,AZ$3=Recap!$A$59,AZ$3=Recap!$A$60,AZ$3=Recap!$A$61),(AZ15+BA15)/1,AZ15+BA15))</f>
        <v/>
      </c>
      <c r="BB16" s="66" t="str">
        <f>IF(RIGHT(BC13,4)="cuht","171",IF(RIGHT(BC13,4)="netu","172",IF(RIGHT(BC13,4)="auht","173",IF(OR(RIGHT(BC13,4)="ppou",RIGHT(BC13,5)="prepa"),"360",IF(RIGHT(BC13,4)="cpou","361",IF(OR(RIGHT(BC13,4)="apou",RIGHT(BC13,6)="molinf"),"363",IF(RIGHT(BC13,4)="netp","364",IF(RIGHT(BC13,4)="cmtr","365",IF(LEFT(BC13,4)="form","873",IF(RIGHT(BC13,7)="ce-cppt","902",""))))))))))</f>
        <v/>
      </c>
      <c r="BC16" s="66" t="str">
        <f>IF(BB16="","",IF(OR(BB$3=Recap!$A$50,BB$3=Recap!$A$51,BB$3=Recap!$A$52,BB$3=Recap!$A$53,BB$3=Recap!$A$54,BB$3=Recap!$A$55,BB$3=Recap!$A$56,BB$3=Recap!$A$57,BB$3=Recap!$A$58,BB$3=Recap!$A$59,BB$3=Recap!$A$60,BB$3=Recap!$A$61),(BB15+BC15)/1,BB15+BC15))</f>
        <v/>
      </c>
      <c r="BD16" s="66" t="str">
        <f>IF(RIGHT(BE13,4)="cuht","171",IF(RIGHT(BE13,4)="netu","172",IF(RIGHT(BE13,4)="auht","173",IF(OR(RIGHT(BE13,4)="ppou",RIGHT(BE13,5)="prepa"),"360",IF(RIGHT(BE13,4)="cpou","361",IF(OR(RIGHT(BE13,4)="apou",RIGHT(BE13,6)="molinf"),"363",IF(RIGHT(BE13,4)="netp","364",IF(RIGHT(BE13,4)="cmtr","365",IF(LEFT(BE13,4)="form","873",IF(RIGHT(BE13,7)="ce-cppt","902",""))))))))))</f>
        <v/>
      </c>
      <c r="BE16" s="66" t="str">
        <f>IF(BD16="","",IF(OR(BD$3=Recap!$A$50,BD$3=Recap!$A$51,BD$3=Recap!$A$52,BD$3=Recap!$A$53,BD$3=Recap!$A$54,BD$3=Recap!$A$55,BD$3=Recap!$A$56,BD$3=Recap!$A$57,BD$3=Recap!$A$58,BD$3=Recap!$A$59,BD$3=Recap!$A$60,BD$3=Recap!$A$61),(BD15+BE15)/1,BD15+BE15))</f>
        <v/>
      </c>
      <c r="BF16" s="66" t="str">
        <f>IF(RIGHT(BG13,4)="cuht","171",IF(RIGHT(BG13,4)="netu","172",IF(RIGHT(BG13,4)="auht","173",IF(OR(RIGHT(BG13,4)="ppou",RIGHT(BG13,5)="prepa"),"360",IF(RIGHT(BG13,4)="cpou","361",IF(OR(RIGHT(BG13,4)="apou",RIGHT(BG13,6)="molinf"),"363",IF(RIGHT(BG13,4)="netp","364",IF(RIGHT(BG13,4)="cmtr","365",IF(LEFT(BG13,4)="form","873",IF(RIGHT(BG13,7)="ce-cppt","902",""))))))))))</f>
        <v/>
      </c>
      <c r="BG16" s="66" t="str">
        <f>IF(BF16="","",IF(OR(BF$3=Recap!$A$50,BF$3=Recap!$A$51,BF$3=Recap!$A$52,BF$3=Recap!$A$53,BF$3=Recap!$A$54,BF$3=Recap!$A$55,BF$3=Recap!$A$56,BF$3=Recap!$A$57,BF$3=Recap!$A$58,BF$3=Recap!$A$59,BF$3=Recap!$A$60,BF$3=Recap!$A$61),(BF15+BG15)/1,BF15+BG15))</f>
        <v/>
      </c>
      <c r="BH16" s="12"/>
    </row>
    <row r="17" spans="1:60" ht="14.4" customHeight="1" x14ac:dyDescent="0.3">
      <c r="A17" s="125" t="s">
        <v>71</v>
      </c>
      <c r="B17" s="81"/>
      <c r="C17" s="100" t="s">
        <v>27</v>
      </c>
      <c r="D17" s="71">
        <v>0.16666666666666666</v>
      </c>
      <c r="E17" s="132" t="s">
        <v>28</v>
      </c>
      <c r="F17" s="71">
        <v>0.16666666666666666</v>
      </c>
      <c r="G17" s="132" t="s">
        <v>28</v>
      </c>
      <c r="H17" s="71">
        <v>0.16666666666666666</v>
      </c>
      <c r="I17" s="132" t="s">
        <v>28</v>
      </c>
      <c r="J17" s="68">
        <v>0.25</v>
      </c>
      <c r="K17" s="132" t="s">
        <v>28</v>
      </c>
      <c r="L17" s="79"/>
      <c r="M17" s="100"/>
      <c r="N17" s="79"/>
      <c r="O17" s="98"/>
      <c r="P17" s="55">
        <v>0.58333333333333337</v>
      </c>
      <c r="Q17" s="95" t="s">
        <v>28</v>
      </c>
      <c r="R17" s="55">
        <v>0.58333333333333337</v>
      </c>
      <c r="S17" s="95" t="s">
        <v>28</v>
      </c>
      <c r="T17" s="55">
        <v>0.58333333333333337</v>
      </c>
      <c r="U17" s="95" t="s">
        <v>28</v>
      </c>
      <c r="V17" s="55">
        <v>0.58333333333333337</v>
      </c>
      <c r="W17" s="95" t="s">
        <v>28</v>
      </c>
      <c r="X17" s="55">
        <v>0.58333333333333337</v>
      </c>
      <c r="Y17" s="95" t="s">
        <v>28</v>
      </c>
      <c r="Z17" s="79"/>
      <c r="AA17" s="116"/>
      <c r="AB17" s="79"/>
      <c r="AC17" s="118"/>
      <c r="AD17" s="97">
        <f ca="1">SUM(P19:AC19)</f>
        <v>1.7916666666666663</v>
      </c>
      <c r="AE17" s="55">
        <v>0.25</v>
      </c>
      <c r="AF17" s="106" t="s">
        <v>28</v>
      </c>
      <c r="AG17" s="79"/>
      <c r="AH17" s="116" t="s">
        <v>27</v>
      </c>
      <c r="AI17" s="55">
        <v>0.25</v>
      </c>
      <c r="AJ17" s="106" t="s">
        <v>28</v>
      </c>
      <c r="AK17" s="55">
        <v>0.25</v>
      </c>
      <c r="AL17" s="106" t="s">
        <v>28</v>
      </c>
      <c r="AM17" s="55">
        <v>0.25</v>
      </c>
      <c r="AN17" s="106" t="s">
        <v>28</v>
      </c>
      <c r="AO17" s="79"/>
      <c r="AP17" s="116"/>
      <c r="AQ17" s="79"/>
      <c r="AR17" s="118"/>
      <c r="AS17" s="97">
        <f ca="1">SUM(AE19:AR19)</f>
        <v>0</v>
      </c>
      <c r="AT17" s="55"/>
      <c r="AU17" s="106"/>
      <c r="AV17" s="79"/>
      <c r="AW17" s="116"/>
      <c r="AX17" s="57"/>
      <c r="AY17" s="106"/>
      <c r="AZ17" s="57"/>
      <c r="BA17" s="106"/>
      <c r="BB17" s="57"/>
      <c r="BC17" s="106"/>
      <c r="BD17" s="57"/>
      <c r="BE17" s="106"/>
      <c r="BF17" s="57"/>
      <c r="BG17" s="122"/>
      <c r="BH17" s="124">
        <f ca="1">SUM(AT19:BG19)</f>
        <v>0</v>
      </c>
    </row>
    <row r="18" spans="1:60" ht="16.2" thickBot="1" x14ac:dyDescent="0.35">
      <c r="A18" s="126"/>
      <c r="B18" s="82"/>
      <c r="C18" s="101"/>
      <c r="D18" s="70">
        <v>0.58333333333333337</v>
      </c>
      <c r="E18" s="133"/>
      <c r="F18" s="70">
        <v>0.58333333333333337</v>
      </c>
      <c r="G18" s="133"/>
      <c r="H18" s="72">
        <v>0.66666666666666663</v>
      </c>
      <c r="I18" s="133"/>
      <c r="J18" s="70">
        <v>0.58333333333333337</v>
      </c>
      <c r="K18" s="133"/>
      <c r="L18" s="80"/>
      <c r="M18" s="101"/>
      <c r="N18" s="80"/>
      <c r="O18" s="99"/>
      <c r="P18" s="56">
        <v>0.91666666666666663</v>
      </c>
      <c r="Q18" s="96"/>
      <c r="R18" s="56">
        <v>0.91666666666666663</v>
      </c>
      <c r="S18" s="96"/>
      <c r="T18" s="77">
        <v>4.1666666666666664E-2</v>
      </c>
      <c r="U18" s="96"/>
      <c r="V18" s="56">
        <v>0.91666666666666663</v>
      </c>
      <c r="W18" s="96"/>
      <c r="X18" s="56">
        <v>0.91666666666666663</v>
      </c>
      <c r="Y18" s="96"/>
      <c r="Z18" s="80"/>
      <c r="AA18" s="117"/>
      <c r="AB18" s="80"/>
      <c r="AC18" s="119"/>
      <c r="AD18" s="97"/>
      <c r="AE18" s="56">
        <v>0.58333333333333337</v>
      </c>
      <c r="AF18" s="107"/>
      <c r="AG18" s="80"/>
      <c r="AH18" s="117"/>
      <c r="AI18" s="56">
        <v>0.58333333333333337</v>
      </c>
      <c r="AJ18" s="107"/>
      <c r="AK18" s="56">
        <v>0.58333333333333337</v>
      </c>
      <c r="AL18" s="107"/>
      <c r="AM18" s="56">
        <v>0.58333333333333337</v>
      </c>
      <c r="AN18" s="107"/>
      <c r="AO18" s="80"/>
      <c r="AP18" s="117"/>
      <c r="AQ18" s="80"/>
      <c r="AR18" s="119"/>
      <c r="AS18" s="97"/>
      <c r="AT18" s="56"/>
      <c r="AU18" s="107"/>
      <c r="AV18" s="80"/>
      <c r="AW18" s="117"/>
      <c r="AX18" s="58"/>
      <c r="AY18" s="107"/>
      <c r="AZ18" s="58"/>
      <c r="BA18" s="107"/>
      <c r="BB18" s="58"/>
      <c r="BC18" s="107"/>
      <c r="BD18" s="58"/>
      <c r="BE18" s="107"/>
      <c r="BF18" s="58"/>
      <c r="BG18" s="123"/>
      <c r="BH18" s="124"/>
    </row>
    <row r="19" spans="1:60" ht="15" hidden="1" customHeight="1" x14ac:dyDescent="0.4">
      <c r="A19" s="52"/>
      <c r="B19" s="66">
        <f ca="1">IF(B$3&gt;$BI$4,0,IF(OR(ISBLANK(B17),ISBLANK(B18),ISBLANK(C17),LEFT(C17,4)="jour",LEFT(C17,4)="form"),0,IF(COUNTIF(fériés,B$3)&gt;0,MOD((B18-B17),1)*1,MOD((B18-B17),1))))</f>
        <v>0</v>
      </c>
      <c r="C19" s="66">
        <f ca="1">IF(B$3&gt;$BI$4,0,IF(AND(ISNUMBER(B17),ISNUMBER(B18),OR(LEFT(C17,4)="jour",LEFT(C17,4)="form")),IF(COUNTIF(fériés,B$3)&gt;0,MOD(-$BH$4+(B18-B17),1)*1,MOD(-$BH$4+(B18-B17),1)),IF(AND(ISBLANK(B17),ISBLANK(B18)),IF(OR(C17="r",C17="c",C17="a",C17="m",C17="f",C17="cp",C17="s",C17="congé parent"),$BH$3,0),0)))</f>
        <v>0.31666666666666665</v>
      </c>
      <c r="D19" s="66">
        <f ca="1">IF(D$3&gt;$BI$4,0,IF(OR(ISBLANK(D17),ISBLANK(D18),ISBLANK(E17),LEFT(E17,4)="jour",LEFT(E17,4)="form"),0,IF(COUNTIF(fériés,D$3)&gt;0,MOD((D18-D17),1)*1,MOD((D18-D17),1))))</f>
        <v>0.41666666666666674</v>
      </c>
      <c r="E19" s="66">
        <f ca="1">IF(D$3&gt;$BI$4,0,IF(AND(ISNUMBER(D17),ISNUMBER(D18),OR(LEFT(E17,4)="jour",LEFT(E17,4)="form")),IF(COUNTIF(fériés,D$3)&gt;0,MOD(-$BH$4+(D18-D17),1)*1,MOD(-$BH$4+(D18-D17),1)),IF(AND(ISBLANK(D17),ISBLANK(D18)),IF(OR(E17="r",E17="c",E17="a",E17="m",E17="f",E17="cp",E17="s",E17="congé parent"),$BH$3,0),0)))</f>
        <v>0</v>
      </c>
      <c r="F19" s="66">
        <f ca="1">IF(F$3&gt;$BI$4,0,IF(OR(ISBLANK(F17),ISBLANK(F18),ISBLANK(G17),LEFT(G17,4)="jour",LEFT(G17,4)="form"),0,IF(COUNTIF(fériés,F$3)&gt;0,MOD((F18-F17),1)*1,MOD((F18-F17),1))))</f>
        <v>0.41666666666666674</v>
      </c>
      <c r="G19" s="66">
        <f ca="1">IF(F$3&gt;$BI$4,0,IF(AND(ISNUMBER(F17),ISNUMBER(F18),OR(LEFT(G17,4)="jour",LEFT(G17,4)="form")),IF(COUNTIF(fériés,F$3)&gt;0,MOD(-$BH$4+(F18-F17),1)*1,MOD(-$BH$4+(F18-F17),1)),IF(AND(ISBLANK(F17),ISBLANK(F18)),IF(OR(G17="r",G17="c",G17="a",G17="m",G17="f",G17="cp",G17="s",G17="congé parent"),$BH$3,0),0)))</f>
        <v>0</v>
      </c>
      <c r="H19" s="66">
        <f ca="1">IF(H$3&gt;$BI$4,0,IF(OR(ISBLANK(H17),ISBLANK(H18),ISBLANK(I17),LEFT(I17,4)="jour",LEFT(I17,4)="form"),0,IF(COUNTIF(fériés,H$3)&gt;0,MOD((H18-H17),1)*1,MOD((H18-H17),1))))</f>
        <v>0.5</v>
      </c>
      <c r="I19" s="66">
        <f ca="1">IF(H$3&gt;$BI$4,0,IF(AND(ISNUMBER(H17),ISNUMBER(H18),OR(LEFT(I17,4)="jour",LEFT(I17,4)="form")),IF(COUNTIF(fériés,H$3)&gt;0,MOD(-$BH$4+(H18-H17),1)*1,MOD(-$BH$4+(H18-H17),1)),IF(AND(ISBLANK(H17),ISBLANK(H18)),IF(OR(I17="r",I17="c",I17="a",I17="m",I17="f",I17="cp",I17="s",I17="congé parent"),$BH$3,0),0)))</f>
        <v>0</v>
      </c>
      <c r="J19" s="66">
        <f ca="1">IF(J$3&gt;$BI$4,0,IF(OR(ISBLANK(J17),ISBLANK(J18),ISBLANK(K17),LEFT(K17,4)="jour",LEFT(K17,4)="form"),0,IF(COUNTIF(fériés,J$3)&gt;0,MOD((J18-J17),1)*1,MOD((J18-J17),1))))</f>
        <v>0.33333333333333337</v>
      </c>
      <c r="K19" s="66">
        <f ca="1">IF(J$3&gt;$BI$4,0,IF(AND(ISNUMBER(J17),ISNUMBER(J18),OR(LEFT(K17,4)="jour",LEFT(K17,4)="form")),IF(COUNTIF(fériés,J$3)&gt;0,MOD(-$BH$4+(J18-J17),1)*1,MOD(-$BH$4+(J18-J17),1)),IF(AND(ISBLANK(J17),ISBLANK(J18)),IF(OR(K17="r",K17="c",K17="a",K17="m",K17="f",K17="cp",K17="s",K17="congé parent"),$BH$3,0),0)))</f>
        <v>0</v>
      </c>
      <c r="L19" s="86">
        <f ca="1">IF(L$3&gt;$BI$4,0,IF(OR(ISBLANK(L17),ISBLANK(L18),ISBLANK(M17),LEFT(M17,4)="jour",LEFT(M17,4)="form"),0,IF(COUNTIF(fériés,L$3)&gt;0,MOD((L18-L17),1)*1,MOD((L18-L17),1))))</f>
        <v>0</v>
      </c>
      <c r="M19" s="86">
        <f ca="1">IF(L$3&gt;$BI$4,0,IF(AND(ISNUMBER(L17),ISNUMBER(L18),OR(LEFT(M17,4)="jour",LEFT(M17,4)="form")),IF(COUNTIF(fériés,L$3)&gt;0,MOD(-$BH$4+(L18-L17),1)*1,MOD(-$BH$4+(L18-L17),1)),IF(AND(ISBLANK(L17),ISBLANK(L18)),IF(OR(M17="r",M17="c",M17="a",M17="m",M17="f",M17="cp",M17="s",M17="congé parent"),$BH$3,0),0)))</f>
        <v>0</v>
      </c>
      <c r="N19" s="86">
        <f ca="1">IF(N$3&gt;$BI$4,0,IF(OR(ISBLANK(N17),ISBLANK(N18),ISBLANK(O17),LEFT(O17,4)="jour",LEFT(O17,4)="form"),0,IF(COUNTIF(fériés,N$3)&gt;0,MOD((N18-N17),1)*1,MOD((N18-N17),1))))</f>
        <v>0</v>
      </c>
      <c r="O19" s="86">
        <f ca="1">IF(N$3&gt;$BI$4,0,IF(AND(ISNUMBER(N17),ISNUMBER(N18),OR(LEFT(O17,4)="jour",LEFT(O17,4)="form")),IF(COUNTIF(fériés,N$3)&gt;0,MOD(-$BH$4+(N18-N17),1)*1,MOD(-$BH$4+(N18-N17),1)),IF(AND(ISBLANK(N17),ISBLANK(N18)),IF(OR(O17="r",O17="c",O17="a",O17="m",O17="f",O17="cp",O17="s",O17="congé parent"),$BH$3,0),0)))</f>
        <v>0</v>
      </c>
      <c r="P19" s="66">
        <f ca="1">IF(P$3&gt;$BI$4,0,IF(OR(ISBLANK(P17),ISBLANK(P18),ISBLANK(Q17),LEFT(Q17,4)="jour",LEFT(Q17,4)="form"),0,IF(COUNTIF(fériés,P$3)&gt;0,MOD((P18-P17),1)*1,MOD((P18-P17),1))))</f>
        <v>0.33333333333333326</v>
      </c>
      <c r="Q19" s="66">
        <f ca="1">IF(P$3&gt;$BI$4,0,IF(AND(ISNUMBER(P17),ISNUMBER(P18),OR(LEFT(Q17,4)="jour",LEFT(Q17,4)="form")),IF(COUNTIF(fériés,P$3)&gt;0,MOD(-$BH$4+(P18-P17),1)*1,MOD(-$BH$4+(P18-P17),1)),IF(AND(ISBLANK(P17),ISBLANK(P18)),IF(OR(Q17="r",Q17="c",Q17="a",Q17="m",Q17="f",Q17="cp",Q17="s",Q17="congé parent"),$BH$3,0),0)))</f>
        <v>0</v>
      </c>
      <c r="R19" s="66">
        <f ca="1">IF(R$3&gt;$BI$4,0,IF(OR(ISBLANK(R17),ISBLANK(R18),ISBLANK(S17),LEFT(S17,4)="jour",LEFT(S17,4)="form"),0,IF(COUNTIF(fériés,R$3)&gt;0,MOD((R18-R17),1)*1,MOD((R18-R17),1))))</f>
        <v>0.33333333333333326</v>
      </c>
      <c r="S19" s="66">
        <f ca="1">IF(R$3&gt;$BI$4,0,IF(AND(ISNUMBER(R17),ISNUMBER(R18),OR(LEFT(S17,4)="jour",LEFT(S17,4)="form")),IF(COUNTIF(fériés,R$3)&gt;0,MOD(-$BH$4+(R18-R17),1)*1,MOD(-$BH$4+(R18-R17),1)),IF(AND(ISBLANK(R17),ISBLANK(R18)),IF(OR(S17="r",S17="c",S17="a",S17="m",S17="f",S17="cp",S17="s",S17="congé parent"),$BH$3,0),0)))</f>
        <v>0</v>
      </c>
      <c r="T19" s="66">
        <f ca="1">IF(T$3&gt;$BI$4,0,IF(OR(ISBLANK(T17),ISBLANK(T18),ISBLANK(U17),LEFT(U17,4)="jour",LEFT(U17,4)="form"),0,IF(COUNTIF(fériés,T$3)&gt;0,MOD((T18-T17),1)*1,MOD((T18-T17),1))))</f>
        <v>0.45833333333333326</v>
      </c>
      <c r="U19" s="66">
        <f ca="1">IF(T$3&gt;$BI$4,0,IF(AND(ISNUMBER(T17),ISNUMBER(T18),OR(LEFT(U17,4)="jour",LEFT(U17,4)="form")),IF(COUNTIF(fériés,T$3)&gt;0,MOD(-$BH$4+(T18-T17),1)*1,MOD(-$BH$4+(T18-T17),1)),IF(AND(ISBLANK(T17),ISBLANK(T18)),IF(OR(U17="r",U17="c",U17="a",U17="m",U17="f",U17="cp",U17="s",U17="congé parent"),$BH$3,0),0)))</f>
        <v>0</v>
      </c>
      <c r="V19" s="66">
        <f ca="1">IF(V$3&gt;$BI$4,0,IF(OR(ISBLANK(V17),ISBLANK(V18),ISBLANK(W17),LEFT(W17,4)="jour",LEFT(W17,4)="form"),0,IF(COUNTIF(fériés,V$3)&gt;0,MOD((V18-V17),1)*1,MOD((V18-V17),1))))</f>
        <v>0.33333333333333326</v>
      </c>
      <c r="W19" s="66">
        <f ca="1">IF(V$3&gt;$BI$4,0,IF(AND(ISNUMBER(V17),ISNUMBER(V18),OR(LEFT(W17,4)="jour",LEFT(W17,4)="form")),IF(COUNTIF(fériés,V$3)&gt;0,MOD(-$BH$4+(V18-V17),1)*1,MOD(-$BH$4+(V18-V17),1)),IF(AND(ISBLANK(V17),ISBLANK(V18)),IF(OR(W17="r",W17="c",W17="a",W17="m",W17="f",W17="cp",W17="s",W17="congé parent"),$BH$3,0),0)))</f>
        <v>0</v>
      </c>
      <c r="X19" s="66">
        <f ca="1">IF(X$3&gt;$BI$4,0,IF(OR(ISBLANK(X17),ISBLANK(X18),ISBLANK(Y17),LEFT(Y17,4)="jour",LEFT(Y17,4)="form"),0,IF(COUNTIF(fériés,X$3)&gt;0,MOD((X18-X17),1)*1,MOD((X18-X17),1))))</f>
        <v>0.33333333333333326</v>
      </c>
      <c r="Y19" s="66">
        <f ca="1">IF(X$3&gt;$BI$4,0,IF(AND(ISNUMBER(X17),ISNUMBER(X18),OR(LEFT(Y17,4)="jour",LEFT(Y17,4)="form")),IF(COUNTIF(fériés,X$3)&gt;0,MOD(-$BH$4+(X18-X17),1)*1,MOD(-$BH$4+(X18-X17),1)),IF(AND(ISBLANK(X17),ISBLANK(X18)),IF(OR(Y17="r",Y17="c",Y17="a",Y17="m",Y17="f",Y17="cp",Y17="s",Y17="congé parent"),$BH$3,0),0)))</f>
        <v>0</v>
      </c>
      <c r="Z19" s="86">
        <f ca="1">IF(Z$3&gt;$BI$4,0,IF(OR(ISBLANK(Z17),ISBLANK(Z18),ISBLANK(AA17),LEFT(AA17,4)="jour",LEFT(AA17,4)="form"),0,IF(COUNTIF(fériés,Z$3)&gt;0,MOD((Z18-Z17),1)*1,MOD((Z18-Z17),1))))</f>
        <v>0</v>
      </c>
      <c r="AA19" s="86">
        <f ca="1">IF(Z$3&gt;$BI$4,0,IF(AND(ISNUMBER(Z17),ISNUMBER(Z18),OR(LEFT(AA17,4)="jour",LEFT(AA17,4)="form")),IF(COUNTIF(fériés,Z$3)&gt;0,MOD(-$BH$4+(Z18-Z17),1)*1,MOD(-$BH$4+(Z18-Z17),1)),IF(AND(ISBLANK(Z17),ISBLANK(Z18)),IF(OR(AA17="r",AA17="c",AA17="a",AA17="m",AA17="f",AA17="cp",AA17="s",AA17="congé parent"),$BH$3,0),0)))</f>
        <v>0</v>
      </c>
      <c r="AB19" s="86">
        <f ca="1">IF(AB$3&gt;$BI$4,0,IF(OR(ISBLANK(AB17),ISBLANK(AB18),ISBLANK(AC17),LEFT(AC17,4)="jour",LEFT(AC17,4)="form"),0,IF(COUNTIF(fériés,AB$3)&gt;0,MOD((AB18-AB17),1)*1,MOD((AB18-AB17),1))))</f>
        <v>0</v>
      </c>
      <c r="AC19" s="86">
        <f ca="1">IF(AB$3&gt;$BI$4,0,IF(AND(ISNUMBER(AB17),ISNUMBER(AB18),OR(LEFT(AC17,4)="jour",LEFT(AC17,4)="form")),IF(COUNTIF(fériés,AB$3)&gt;0,MOD(-$BH$4+(AB18-AB17),1)*1,MOD(-$BH$4+(AB18-AB17),1)),IF(AND(ISBLANK(AB17),ISBLANK(AB18)),IF(OR(AC17="r",AC17="c",AC17="a",AC17="m",AC17="f",AC17="cp",AC17="s",AC17="congé parent"),$BH$3,0),0)))</f>
        <v>0</v>
      </c>
      <c r="AD19" s="61"/>
      <c r="AE19" s="66">
        <f ca="1">IF(AE$3&gt;$BI$4,0,IF(OR(ISBLANK(AE17),ISBLANK(AE18),ISBLANK(AF17),LEFT(AF17,4)="jour",LEFT(AF17,4)="form"),0,IF(COUNTIF(fériés,AE$3)&gt;0,MOD((AE18-AE17),1)*1,MOD((AE18-AE17),1))))</f>
        <v>0</v>
      </c>
      <c r="AF19" s="66">
        <f ca="1">IF(AE$3&gt;$BI$4,0,IF(AND(ISNUMBER(AE17),ISNUMBER(AE18),OR(LEFT(AF17,4)="jour",LEFT(AF17,4)="form")),IF(COUNTIF(fériés,AE$3)&gt;0,MOD(-$BH$4+(AE18-AE17),1)*1,MOD(-$BH$4+(AE18-AE17),1)),IF(AND(ISBLANK(AE17),ISBLANK(AE18)),IF(OR(AF17="r",AF17="c",AF17="a",AF17="m",AF17="f",AF17="cp",AF17="s",AF17="congé parent"),$BH$3,0),0)))</f>
        <v>0</v>
      </c>
      <c r="AG19" s="86">
        <f ca="1">IF(AG$3&gt;$BI$4,0,IF(OR(ISBLANK(AG17),ISBLANK(AG18),ISBLANK(AH17),LEFT(AH17,4)="jour",LEFT(AH17,4)="form"),0,IF(COUNTIF(fériés,AG$3)&gt;0,MOD((AG18-AG17),1)*1,MOD((AG18-AG17),1))))</f>
        <v>0</v>
      </c>
      <c r="AH19" s="86">
        <f ca="1">IF(AG$3&gt;$BI$4,0,IF(AND(ISNUMBER(AG17),ISNUMBER(AG18),OR(LEFT(AH17,4)="jour",LEFT(AH17,4)="form")),IF(COUNTIF(fériés,AG$3)&gt;0,MOD(-$BH$4+(AG18-AG17),1)*1,MOD(-$BH$4+(AG18-AG17),1)),IF(AND(ISBLANK(AG17),ISBLANK(AG18)),IF(OR(AH17="r",AH17="c",AH17="a",AH17="m",AH17="f",AH17="cp",AH17="s",AH17="congé parent"),$BH$3,0),0)))</f>
        <v>0</v>
      </c>
      <c r="AI19" s="66">
        <f ca="1">IF(AI$3&gt;$BI$4,0,IF(OR(ISBLANK(AI17),ISBLANK(AI18),ISBLANK(AJ17),LEFT(AJ17,4)="jour",LEFT(AJ17,4)="form"),0,IF(COUNTIF(fériés,AI$3)&gt;0,MOD((AI18-AI17),1)*1,MOD((AI18-AI17),1))))</f>
        <v>0</v>
      </c>
      <c r="AJ19" s="66">
        <f ca="1">IF(AI$3&gt;$BI$4,0,IF(AND(ISNUMBER(AI17),ISNUMBER(AI18),OR(LEFT(AJ17,4)="jour",LEFT(AJ17,4)="form")),IF(COUNTIF(fériés,AI$3)&gt;0,MOD(-$BH$4+(AI18-AI17),1)*1,MOD(-$BH$4+(AI18-AI17),1)),IF(AND(ISBLANK(AI17),ISBLANK(AI18)),IF(OR(AJ17="r",AJ17="c",AJ17="a",AJ17="m",AJ17="f",AJ17="cp",AJ17="s",AJ17="congé parent"),$BH$3,0),0)))</f>
        <v>0</v>
      </c>
      <c r="AK19" s="66">
        <f ca="1">IF(AK$3&gt;$BI$4,0,IF(OR(ISBLANK(AK17),ISBLANK(AK18),ISBLANK(AL17),LEFT(AL17,4)="jour",LEFT(AL17,4)="form"),0,IF(COUNTIF(fériés,AK$3)&gt;0,MOD((AK18-AK17),1)*1,MOD((AK18-AK17),1))))</f>
        <v>0</v>
      </c>
      <c r="AL19" s="66">
        <f ca="1">IF(AK$3&gt;$BI$4,0,IF(AND(ISNUMBER(AK17),ISNUMBER(AK18),OR(LEFT(AL17,4)="jour",LEFT(AL17,4)="form")),IF(COUNTIF(fériés,AK$3)&gt;0,MOD(-$BH$4+(AK18-AK17),1)*1,MOD(-$BH$4+(AK18-AK17),1)),IF(AND(ISBLANK(AK17),ISBLANK(AK18)),IF(OR(AL17="r",AL17="c",AL17="a",AL17="m",AL17="f",AL17="cp",AL17="s",AL17="congé parent"),$BH$3,0),0)))</f>
        <v>0</v>
      </c>
      <c r="AM19" s="66">
        <f ca="1">IF(AM$3&gt;$BI$4,0,IF(OR(ISBLANK(AM17),ISBLANK(AM18),ISBLANK(AN17),LEFT(AN17,4)="jour",LEFT(AN17,4)="form"),0,IF(COUNTIF(fériés,AM$3)&gt;0,MOD((AM18-AM17),1)*1,MOD((AM18-AM17),1))))</f>
        <v>0</v>
      </c>
      <c r="AN19" s="66">
        <f ca="1">IF(AM$3&gt;$BI$4,0,IF(AND(ISNUMBER(AM17),ISNUMBER(AM18),OR(LEFT(AN17,4)="jour",LEFT(AN17,4)="form")),IF(COUNTIF(fériés,AM$3)&gt;0,MOD(-$BH$4+(AM18-AM17),1)*1,MOD(-$BH$4+(AM18-AM17),1)),IF(AND(ISBLANK(AM17),ISBLANK(AM18)),IF(OR(AN17="r",AN17="c",AN17="a",AN17="m",AN17="f",AN17="cp",AN17="s",AN17="congé parent"),$BH$3,0),0)))</f>
        <v>0</v>
      </c>
      <c r="AO19" s="86">
        <f ca="1">IF(AO$3&gt;$BI$4,0,IF(OR(ISBLANK(AO17),ISBLANK(AO18),ISBLANK(AP17),LEFT(AP17,4)="jour",LEFT(AP17,4)="form"),0,IF(COUNTIF(fériés,AO$3)&gt;0,MOD((AO18-AO17),1)*1,MOD((AO18-AO17),1))))</f>
        <v>0</v>
      </c>
      <c r="AP19" s="86">
        <f ca="1">IF(AO$3&gt;$BI$4,0,IF(AND(ISNUMBER(AO17),ISNUMBER(AO18),OR(LEFT(AP17,4)="jour",LEFT(AP17,4)="form")),IF(COUNTIF(fériés,AO$3)&gt;0,MOD(-$BH$4+(AO18-AO17),1)*1,MOD(-$BH$4+(AO18-AO17),1)),IF(AND(ISBLANK(AO17),ISBLANK(AO18)),IF(OR(AP17="r",AP17="c",AP17="a",AP17="m",AP17="f",AP17="cp",AP17="s",AP17="congé parent"),$BH$3,0),0)))</f>
        <v>0</v>
      </c>
      <c r="AQ19" s="86">
        <f ca="1">IF(AQ$3&gt;$BI$4,0,IF(OR(ISBLANK(AQ17),ISBLANK(AQ18),ISBLANK(AR17),LEFT(AR17,4)="jour",LEFT(AR17,4)="form"),0,IF(COUNTIF(fériés,AQ$3)&gt;0,MOD((AQ18-AQ17),1)*1,MOD((AQ18-AQ17),1))))</f>
        <v>0</v>
      </c>
      <c r="AR19" s="86">
        <f ca="1">IF(AQ$3&gt;$BI$4,0,IF(AND(ISNUMBER(AQ17),ISNUMBER(AQ18),OR(LEFT(AR17,4)="jour",LEFT(AR17,4)="form")),IF(COUNTIF(fériés,AQ$3)&gt;0,MOD(-$BH$4+(AQ18-AQ17),1)*1,MOD(-$BH$4+(AQ18-AQ17),1)),IF(AND(ISBLANK(AQ17),ISBLANK(AQ18)),IF(OR(AR17="r",AR17="c",AR17="a",AR17="m",AR17="f",AR17="cp",AR17="s",AR17="congé parent"),$BH$3,0),0)))</f>
        <v>0</v>
      </c>
      <c r="AS19" s="61"/>
      <c r="AT19" s="66">
        <f ca="1">IF(AT$3&gt;$BI$4,0,IF(OR(ISBLANK(AT17),ISBLANK(AT18),ISBLANK(AU17),LEFT(AU17,4)="jour",LEFT(AU17,4)="form"),0,IF(COUNTIF(fériés,AT$3)&gt;0,MOD((AT18-AT17),1)*1,MOD((AT18-AT17),1))))</f>
        <v>0</v>
      </c>
      <c r="AU19" s="66">
        <f ca="1">IF(AT$3&gt;$BI$4,0,IF(AND(ISNUMBER(AT17),ISNUMBER(AT18),OR(LEFT(AU17,4)="jour",LEFT(AU17,4)="form")),IF(COUNTIF(fériés,AT$3)&gt;0,MOD(-$BH$4+(AT18-AT17),1)*1,MOD(-$BH$4+(AT18-AT17),1)),IF(AND(ISBLANK(AT17),ISBLANK(AT18)),IF(OR(AU17="r",AU17="c",AU17="a",AU17="m",AU17="f",AU17="cp",AU17="s",AU17="congé parent"),$BH$3,0),0)))</f>
        <v>0</v>
      </c>
      <c r="AV19" s="86">
        <f ca="1">IF(AV$3&gt;$BI$4,0,IF(OR(ISBLANK(AV17),ISBLANK(AV18),ISBLANK(AW17),LEFT(AW17,4)="jour",LEFT(AW17,4)="form"),0,IF(COUNTIF(fériés,AV$3)&gt;0,MOD((AV18-AV17),1)*1,MOD((AV18-AV17),1))))</f>
        <v>0</v>
      </c>
      <c r="AW19" s="86">
        <f ca="1">IF(AV$3&gt;$BI$4,0,IF(AND(ISNUMBER(AV17),ISNUMBER(AV18),OR(LEFT(AW17,4)="jour",LEFT(AW17,4)="form")),IF(COUNTIF(fériés,AV$3)&gt;0,MOD(-$BH$4+(AV18-AV17),1)*1,MOD(-$BH$4+(AV18-AV17),1)),IF(AND(ISBLANK(AV17),ISBLANK(AV18)),IF(OR(AW17="r",AW17="c",AW17="a",AW17="m",AW17="f",AW17="cp",AW17="s",AW17="congé parent"),$BH$3,0),0)))</f>
        <v>0</v>
      </c>
      <c r="AX19" s="66">
        <f ca="1">IF(AX$3&gt;$BI$4,0,IF(OR(ISBLANK(AX17),ISBLANK(AX18),ISBLANK(AY17),LEFT(AY17,4)="jour",LEFT(AY17,4)="form"),0,IF(COUNTIF(fériés,AX$3)&gt;0,MOD((AX18-AX17),1)*1,MOD((AX18-AX17),1))))</f>
        <v>0</v>
      </c>
      <c r="AY19" s="66">
        <f ca="1">IF(AX$3&gt;$BI$4,0,IF(AND(ISNUMBER(AX17),ISNUMBER(AX18),OR(LEFT(AY17,4)="jour",LEFT(AY17,4)="form")),IF(COUNTIF(fériés,AX$3)&gt;0,MOD(-$BH$4+(AX18-AX17),1)*1,MOD(-$BH$4+(AX18-AX17),1)),IF(AND(ISBLANK(AX17),ISBLANK(AX18)),IF(OR(AY17="r",AY17="c",AY17="a",AY17="m",AY17="f",AY17="cp",AY17="s",AY17="congé parent"),$BH$3,0),0)))</f>
        <v>0</v>
      </c>
      <c r="AZ19" s="66">
        <f ca="1">IF(AZ$3&gt;$BI$4,0,IF(OR(ISBLANK(AZ17),ISBLANK(AZ18),ISBLANK(BA17),LEFT(BA17,4)="jour",LEFT(BA17,4)="form"),0,IF(COUNTIF(fériés,AZ$3)&gt;0,MOD((AZ18-AZ17),1)*1,MOD((AZ18-AZ17),1))))</f>
        <v>0</v>
      </c>
      <c r="BA19" s="66">
        <f ca="1">IF(AZ$3&gt;$BI$4,0,IF(AND(ISNUMBER(AZ17),ISNUMBER(AZ18),OR(LEFT(BA17,4)="jour",LEFT(BA17,4)="form")),IF(COUNTIF(fériés,AZ$3)&gt;0,MOD(-$BH$4+(AZ18-AZ17),1)*1,MOD(-$BH$4+(AZ18-AZ17),1)),IF(AND(ISBLANK(AZ17),ISBLANK(AZ18)),IF(OR(BA17="r",BA17="c",BA17="a",BA17="m",BA17="f",BA17="cp",BA17="s",BA17="congé parent"),$BH$3,0),0)))</f>
        <v>0</v>
      </c>
      <c r="BB19" s="66">
        <f ca="1">IF(BB$3&gt;$BI$4,0,IF(OR(ISBLANK(BB17),ISBLANK(BB18),ISBLANK(BC17),LEFT(BC17,4)="jour",LEFT(BC17,4)="form"),0,IF(COUNTIF(fériés,BB$3)&gt;0,MOD((BB18-BB17),1)*1,MOD((BB18-BB17),1))))</f>
        <v>0</v>
      </c>
      <c r="BC19" s="66">
        <f ca="1">IF(BB$3&gt;$BI$4,0,IF(AND(ISNUMBER(BB17),ISNUMBER(BB18),OR(LEFT(BC17,4)="jour",LEFT(BC17,4)="form")),IF(COUNTIF(fériés,BB$3)&gt;0,MOD(-$BH$4+(BB18-BB17),1)*1,MOD(-$BH$4+(BB18-BB17),1)),IF(AND(ISBLANK(BB17),ISBLANK(BB18)),IF(OR(BC17="r",BC17="c",BC17="a",BC17="m",BC17="f",BC17="cp",BC17="s",BC17="congé parent"),$BH$3,0),0)))</f>
        <v>0</v>
      </c>
      <c r="BD19" s="66">
        <f ca="1">IF(BD$3&gt;$BI$4,0,IF(OR(ISBLANK(BD17),ISBLANK(BD18),ISBLANK(BE17),LEFT(BE17,4)="jour",LEFT(BE17,4)="form"),0,IF(COUNTIF(fériés,BD$3)&gt;0,MOD((BD18-BD17),1)*1,MOD((BD18-BD17),1))))</f>
        <v>0</v>
      </c>
      <c r="BE19" s="66">
        <f ca="1">IF(BD$3&gt;$BI$4,0,IF(AND(ISNUMBER(BD17),ISNUMBER(BD18),OR(LEFT(BE17,4)="jour",LEFT(BE17,4)="form")),IF(COUNTIF(fériés,BD$3)&gt;0,MOD(-$BH$4+(BD18-BD17),1)*1,MOD(-$BH$4+(BD18-BD17),1)),IF(AND(ISBLANK(BD17),ISBLANK(BD18)),IF(OR(BE17="r",BE17="c",BE17="a",BE17="m",BE17="f",BE17="cp",BE17="s",BE17="congé parent"),$BH$3,0),0)))</f>
        <v>0</v>
      </c>
      <c r="BF19" s="66">
        <f ca="1">IF(BF$3&gt;$BI$4,0,IF(OR(ISBLANK(BF17),ISBLANK(BF18),ISBLANK(BG17),LEFT(BG17,4)="jour",LEFT(BG17,4)="form"),0,IF(COUNTIF(fériés,BF$3)&gt;0,MOD((BF18-BF17),1)*1,MOD((BF18-BF17),1))))</f>
        <v>0</v>
      </c>
      <c r="BG19" s="66">
        <f ca="1">IF(BF$3&gt;$BI$4,0,IF(AND(ISNUMBER(BF17),ISNUMBER(BF18),OR(LEFT(BG17,4)="jour",LEFT(BG17,4)="form")),IF(COUNTIF(fériés,BF$3)&gt;0,MOD(-$BH$4+(BF18-BF17),1)*1,MOD(-$BH$4+(BF18-BF17),1)),IF(AND(ISBLANK(BF17),ISBLANK(BF18)),IF(OR(BG17="r",BG17="c",BG17="a",BG17="m",BG17="f",BG17="cp",BG17="s",BG17="congé parent"),$BH$3,0),0)))</f>
        <v>0</v>
      </c>
      <c r="BH19" s="12">
        <f ca="1">SUM(B19:BG19)</f>
        <v>3.7749999999999986</v>
      </c>
    </row>
    <row r="20" spans="1:60" ht="15.6" hidden="1" customHeight="1" thickBot="1" x14ac:dyDescent="0.4">
      <c r="A20" s="52"/>
      <c r="B20" s="66" t="str">
        <f>IF(RIGHT(C17,4)="cuht","171",IF(RIGHT(C17,4)="netu","172",IF(RIGHT(C17,4)="auht","173",IF(OR(RIGHT(C17,4)="ppou",RIGHT(C17,5)="prepa"),"360",IF(RIGHT(C17,4)="cpou","361",IF(OR(RIGHT(C17,4)="apou",RIGHT(C17,6)="molinf"),"363",IF(RIGHT(C17,4)="netp","364",IF(RIGHT(C17,4)="cmtr","365",IF(LEFT(C17,4)="form","873",IF(RIGHT(C17,7)="ce-cppt","902",""))))))))))</f>
        <v/>
      </c>
      <c r="C20" s="66" t="str">
        <f>IF(B20="","",IF(OR(B$3=Recap!$A$50,B$3=Recap!$A$51,B$3=Recap!$A$52,B$3=Recap!$A$53,B$3=Recap!$A$54,B$3=Recap!$A$55,B$3=Recap!$A$56,B$3=Recap!$A$57,B$3=Recap!$A$58,B$3=Recap!$A$59,B$3=Recap!$A$60,B$3=Recap!$A$61),(B19+C19)/1,B19+C19))</f>
        <v/>
      </c>
      <c r="D20" s="66" t="str">
        <f>IF(RIGHT(E17,4)="cuht","171",IF(RIGHT(E17,4)="netu","172",IF(RIGHT(E17,4)="auht","173",IF(OR(RIGHT(E17,4)="ppou",RIGHT(E17,5)="prepa"),"360",IF(RIGHT(E17,4)="cpou","361",IF(OR(RIGHT(E17,4)="apou",RIGHT(E17,6)="molinf"),"363",IF(RIGHT(E17,4)="netp","364",IF(RIGHT(E17,4)="cmtr","365",IF(LEFT(E17,4)="form","873",IF(RIGHT(E17,7)="ce-cppt","902",""))))))))))</f>
        <v>171</v>
      </c>
      <c r="E20" s="66">
        <f ca="1">IF(D20="","",IF(OR(D$3=Recap!$A$50,D$3=Recap!$A$51,D$3=Recap!$A$52,D$3=Recap!$A$53,D$3=Recap!$A$54,D$3=Recap!$A$55,D$3=Recap!$A$56,D$3=Recap!$A$57,D$3=Recap!$A$58,D$3=Recap!$A$59,D$3=Recap!$A$60,D$3=Recap!$A$61),(D19+E19)/1,D19+E19))</f>
        <v>0.41666666666666674</v>
      </c>
      <c r="F20" s="66" t="str">
        <f>IF(RIGHT(G17,4)="cuht","171",IF(RIGHT(G17,4)="netu","172",IF(RIGHT(G17,4)="auht","173",IF(OR(RIGHT(G17,4)="ppou",RIGHT(G17,5)="prepa"),"360",IF(RIGHT(G17,4)="cpou","361",IF(OR(RIGHT(G17,4)="apou",RIGHT(G17,6)="molinf"),"363",IF(RIGHT(G17,4)="netp","364",IF(RIGHT(G17,4)="cmtr","365",IF(LEFT(G17,4)="form","873",IF(RIGHT(G17,7)="ce-cppt","902",""))))))))))</f>
        <v>171</v>
      </c>
      <c r="G20" s="66">
        <f ca="1">IF(F20="","",IF(OR(F$3=Recap!$A$50,F$3=Recap!$A$51,F$3=Recap!$A$52,F$3=Recap!$A$53,F$3=Recap!$A$54,F$3=Recap!$A$55,F$3=Recap!$A$56,F$3=Recap!$A$57,F$3=Recap!$A$58,F$3=Recap!$A$59,F$3=Recap!$A$60,F$3=Recap!$A$61),(F19+G19)/1,F19+G19))</f>
        <v>0.41666666666666674</v>
      </c>
      <c r="H20" s="66" t="str">
        <f>IF(RIGHT(I17,4)="cuht","171",IF(RIGHT(I17,4)="netu","172",IF(RIGHT(I17,4)="auht","173",IF(OR(RIGHT(I17,4)="ppou",RIGHT(I17,5)="prepa"),"360",IF(RIGHT(I17,4)="cpou","361",IF(OR(RIGHT(I17,4)="apou",RIGHT(I17,6)="molinf"),"363",IF(RIGHT(I17,4)="netp","364",IF(RIGHT(I17,4)="cmtr","365",IF(LEFT(I17,4)="form","873",IF(RIGHT(I17,7)="ce-cppt","902",""))))))))))</f>
        <v>171</v>
      </c>
      <c r="I20" s="66">
        <f ca="1">IF(H20="","",IF(OR(H$3=Recap!$A$50,H$3=Recap!$A$51,H$3=Recap!$A$52,H$3=Recap!$A$53,H$3=Recap!$A$54,H$3=Recap!$A$55,H$3=Recap!$A$56,H$3=Recap!$A$57,H$3=Recap!$A$58,H$3=Recap!$A$59,H$3=Recap!$A$60,H$3=Recap!$A$61),(H19+I19)/1,H19+I19))</f>
        <v>0.5</v>
      </c>
      <c r="J20" s="66" t="str">
        <f>IF(RIGHT(K17,4)="cuht","171",IF(RIGHT(K17,4)="netu","172",IF(RIGHT(K17,4)="auht","173",IF(OR(RIGHT(K17,4)="ppou",RIGHT(K17,5)="prepa"),"360",IF(RIGHT(K17,4)="cpou","361",IF(OR(RIGHT(K17,4)="apou",RIGHT(K17,6)="molinf"),"363",IF(RIGHT(K17,4)="netp","364",IF(RIGHT(K17,4)="cmtr","365",IF(LEFT(K17,4)="form","873",IF(RIGHT(K17,7)="ce-cppt","902",""))))))))))</f>
        <v>171</v>
      </c>
      <c r="K20" s="66">
        <f ca="1">IF(J20="","",IF(OR(J$3=Recap!$A$50,J$3=Recap!$A$51,J$3=Recap!$A$52,J$3=Recap!$A$53,J$3=Recap!$A$54,J$3=Recap!$A$55,J$3=Recap!$A$56,J$3=Recap!$A$57,J$3=Recap!$A$58,J$3=Recap!$A$59,J$3=Recap!$A$60,J$3=Recap!$A$61),(J19+K19)/1,J19+K19))</f>
        <v>0.33333333333333337</v>
      </c>
      <c r="L20" s="86" t="str">
        <f>IF(RIGHT(M17,4)="cuht","171",IF(RIGHT(M17,4)="netu","172",IF(RIGHT(M17,4)="auht","173",IF(OR(RIGHT(M17,4)="ppou",RIGHT(M17,5)="prepa"),"360",IF(RIGHT(M17,4)="cpou","361",IF(OR(RIGHT(M17,4)="apou",RIGHT(M17,6)="molinf"),"363",IF(RIGHT(M17,4)="netp","364",IF(RIGHT(M17,4)="cmtr","365",IF(LEFT(M17,4)="form","873",IF(RIGHT(M17,7)="ce-cppt","902",""))))))))))</f>
        <v/>
      </c>
      <c r="M20" s="86" t="str">
        <f>IF(L20="","",IF(OR(L$3=Recap!$A$50,L$3=Recap!$A$51,L$3=Recap!$A$52,L$3=Recap!$A$53,L$3=Recap!$A$54,L$3=Recap!$A$55,L$3=Recap!$A$56,L$3=Recap!$A$57,L$3=Recap!$A$58,L$3=Recap!$A$59,L$3=Recap!$A$60,L$3=Recap!$A$61),(L19+M19)/1,L19+M19))</f>
        <v/>
      </c>
      <c r="N20" s="86" t="str">
        <f>IF(RIGHT(O17,4)="cuht","171",IF(RIGHT(O17,4)="netu","172",IF(RIGHT(O17,4)="auht","173",IF(OR(RIGHT(O17,4)="ppou",RIGHT(O17,5)="prepa"),"360",IF(RIGHT(O17,4)="cpou","361",IF(OR(RIGHT(O17,4)="apou",RIGHT(O17,6)="molinf"),"363",IF(RIGHT(O17,4)="netp","364",IF(RIGHT(O17,4)="cmtr","365",IF(LEFT(O17,4)="form","873",IF(RIGHT(O17,7)="ce-cppt","902",""))))))))))</f>
        <v/>
      </c>
      <c r="O20" s="86" t="str">
        <f>IF(N20="","",IF(OR(N$3=Recap!$A$50,N$3=Recap!$A$51,N$3=Recap!$A$52,N$3=Recap!$A$53,N$3=Recap!$A$54,N$3=Recap!$A$55,N$3=Recap!$A$56,N$3=Recap!$A$57,N$3=Recap!$A$58,N$3=Recap!$A$59,N$3=Recap!$A$60,N$3=Recap!$A$61),(N19+O19)/1,N19+O19))</f>
        <v/>
      </c>
      <c r="P20" s="66" t="str">
        <f>IF(RIGHT(Q17,4)="cuht","171",IF(RIGHT(Q17,4)="netu","172",IF(RIGHT(Q17,4)="auht","173",IF(OR(RIGHT(Q17,4)="ppou",RIGHT(Q17,5)="prepa"),"360",IF(RIGHT(Q17,4)="cpou","361",IF(OR(RIGHT(Q17,4)="apou",RIGHT(Q17,6)="molinf"),"363",IF(RIGHT(Q17,4)="netp","364",IF(RIGHT(Q17,4)="cmtr","365",IF(LEFT(Q17,4)="form","873",IF(RIGHT(Q17,7)="ce-cppt","902",""))))))))))</f>
        <v>171</v>
      </c>
      <c r="Q20" s="66">
        <f ca="1">IF(P20="","",IF(OR(P$3=Recap!$A$50,P$3=Recap!$A$51,P$3=Recap!$A$52,P$3=Recap!$A$53,P$3=Recap!$A$54,P$3=Recap!$A$55,P$3=Recap!$A$56,P$3=Recap!$A$57,P$3=Recap!$A$58,P$3=Recap!$A$59,P$3=Recap!$A$60,P$3=Recap!$A$61),(P19+Q19)/1,P19+Q19))</f>
        <v>0.33333333333333326</v>
      </c>
      <c r="R20" s="66" t="str">
        <f>IF(RIGHT(S17,4)="cuht","171",IF(RIGHT(S17,4)="netu","172",IF(RIGHT(S17,4)="auht","173",IF(OR(RIGHT(S17,4)="ppou",RIGHT(S17,5)="prepa"),"360",IF(RIGHT(S17,4)="cpou","361",IF(OR(RIGHT(S17,4)="apou",RIGHT(S17,6)="molinf"),"363",IF(RIGHT(S17,4)="netp","364",IF(RIGHT(S17,4)="cmtr","365",IF(LEFT(S17,4)="form","873",IF(RIGHT(S17,7)="ce-cppt","902",""))))))))))</f>
        <v>171</v>
      </c>
      <c r="S20" s="66">
        <f ca="1">IF(R20="","",IF(OR(R$3=Recap!$A$50,R$3=Recap!$A$51,R$3=Recap!$A$52,R$3=Recap!$A$53,R$3=Recap!$A$54,R$3=Recap!$A$55,R$3=Recap!$A$56,R$3=Recap!$A$57,R$3=Recap!$A$58,R$3=Recap!$A$59,R$3=Recap!$A$60,R$3=Recap!$A$61),(R19+S19)/1,R19+S19))</f>
        <v>0.33333333333333326</v>
      </c>
      <c r="T20" s="66" t="str">
        <f>IF(RIGHT(U17,4)="cuht","171",IF(RIGHT(U17,4)="netu","172",IF(RIGHT(U17,4)="auht","173",IF(OR(RIGHT(U17,4)="ppou",RIGHT(U17,5)="prepa"),"360",IF(RIGHT(U17,4)="cpou","361",IF(OR(RIGHT(U17,4)="apou",RIGHT(U17,6)="molinf"),"363",IF(RIGHT(U17,4)="netp","364",IF(RIGHT(U17,4)="cmtr","365",IF(LEFT(U17,4)="form","873",IF(RIGHT(U17,7)="ce-cppt","902",""))))))))))</f>
        <v>171</v>
      </c>
      <c r="U20" s="66">
        <f ca="1">IF(T20="","",IF(OR(T$3=Recap!$A$50,T$3=Recap!$A$51,T$3=Recap!$A$52,T$3=Recap!$A$53,T$3=Recap!$A$54,T$3=Recap!$A$55,T$3=Recap!$A$56,T$3=Recap!$A$57,T$3=Recap!$A$58,T$3=Recap!$A$59,T$3=Recap!$A$60,T$3=Recap!$A$61),(T19+U19)/1,T19+U19))</f>
        <v>0.45833333333333326</v>
      </c>
      <c r="V20" s="66" t="str">
        <f>IF(RIGHT(W17,4)="cuht","171",IF(RIGHT(W17,4)="netu","172",IF(RIGHT(W17,4)="auht","173",IF(OR(RIGHT(W17,4)="ppou",RIGHT(W17,5)="prepa"),"360",IF(RIGHT(W17,4)="cpou","361",IF(OR(RIGHT(W17,4)="apou",RIGHT(W17,6)="molinf"),"363",IF(RIGHT(W17,4)="netp","364",IF(RIGHT(W17,4)="cmtr","365",IF(LEFT(W17,4)="form","873",IF(RIGHT(W17,7)="ce-cppt","902",""))))))))))</f>
        <v>171</v>
      </c>
      <c r="W20" s="66">
        <f ca="1">IF(V20="","",IF(OR(V$3=Recap!$A$50,V$3=Recap!$A$51,V$3=Recap!$A$52,V$3=Recap!$A$53,V$3=Recap!$A$54,V$3=Recap!$A$55,V$3=Recap!$A$56,V$3=Recap!$A$57,V$3=Recap!$A$58,V$3=Recap!$A$59,V$3=Recap!$A$60,V$3=Recap!$A$61),(V19+W19)/1,V19+W19))</f>
        <v>0.33333333333333326</v>
      </c>
      <c r="X20" s="66" t="str">
        <f>IF(RIGHT(Y17,4)="cuht","171",IF(RIGHT(Y17,4)="netu","172",IF(RIGHT(Y17,4)="auht","173",IF(OR(RIGHT(Y17,4)="ppou",RIGHT(Y17,5)="prepa"),"360",IF(RIGHT(Y17,4)="cpou","361",IF(OR(RIGHT(Y17,4)="apou",RIGHT(Y17,6)="molinf"),"363",IF(RIGHT(Y17,4)="netp","364",IF(RIGHT(Y17,4)="cmtr","365",IF(LEFT(Y17,4)="form","873",IF(RIGHT(Y17,7)="ce-cppt","902",""))))))))))</f>
        <v>171</v>
      </c>
      <c r="Y20" s="66">
        <f ca="1">IF(X20="","",IF(OR(X$3=Recap!$A$50,X$3=Recap!$A$51,X$3=Recap!$A$52,X$3=Recap!$A$53,X$3=Recap!$A$54,X$3=Recap!$A$55,X$3=Recap!$A$56,X$3=Recap!$A$57,X$3=Recap!$A$58,X$3=Recap!$A$59,X$3=Recap!$A$60,X$3=Recap!$A$61),(X19+Y19)/1,X19+Y19))</f>
        <v>0.33333333333333326</v>
      </c>
      <c r="Z20" s="86" t="str">
        <f>IF(RIGHT(AA17,4)="cuht","171",IF(RIGHT(AA17,4)="netu","172",IF(RIGHT(AA17,4)="auht","173",IF(OR(RIGHT(AA17,4)="ppou",RIGHT(AA17,5)="prepa"),"360",IF(RIGHT(AA17,4)="cpou","361",IF(OR(RIGHT(AA17,4)="apou",RIGHT(AA17,6)="molinf"),"363",IF(RIGHT(AA17,4)="netp","364",IF(RIGHT(AA17,4)="cmtr","365",IF(LEFT(AA17,4)="form","873",IF(RIGHT(AA17,7)="ce-cppt","902",""))))))))))</f>
        <v/>
      </c>
      <c r="AA20" s="86" t="str">
        <f>IF(Z20="","",IF(OR(Z$3=Recap!$A$50,Z$3=Recap!$A$51,Z$3=Recap!$A$52,Z$3=Recap!$A$53,Z$3=Recap!$A$54,Z$3=Recap!$A$55,Z$3=Recap!$A$56,Z$3=Recap!$A$57,Z$3=Recap!$A$58,Z$3=Recap!$A$59,Z$3=Recap!$A$60,Z$3=Recap!$A$61),(Z19+AA19)/1,Z19+AA19))</f>
        <v/>
      </c>
      <c r="AB20" s="86" t="str">
        <f>IF(RIGHT(AC17,4)="cuht","171",IF(RIGHT(AC17,4)="netu","172",IF(RIGHT(AC17,4)="auht","173",IF(OR(RIGHT(AC17,4)="ppou",RIGHT(AC17,5)="prepa"),"360",IF(RIGHT(AC17,4)="cpou","361",IF(OR(RIGHT(AC17,4)="apou",RIGHT(AC17,6)="molinf"),"363",IF(RIGHT(AC17,4)="netp","364",IF(RIGHT(AC17,4)="cmtr","365",IF(LEFT(AC17,4)="form","873",IF(RIGHT(AC17,7)="ce-cppt","902",""))))))))))</f>
        <v/>
      </c>
      <c r="AC20" s="86" t="str">
        <f>IF(AB20="","",IF(OR(AB$3=Recap!$A$50,AB$3=Recap!$A$51,AB$3=Recap!$A$52,AB$3=Recap!$A$53,AB$3=Recap!$A$54,AB$3=Recap!$A$55,AB$3=Recap!$A$56,AB$3=Recap!$A$57,AB$3=Recap!$A$58,AB$3=Recap!$A$59,AB$3=Recap!$A$60,AB$3=Recap!$A$61),(AB19+AC19)/1,AB19+AC19))</f>
        <v/>
      </c>
      <c r="AD20" s="61"/>
      <c r="AE20" s="66" t="str">
        <f>IF(RIGHT(AF17,4)="cuht","171",IF(RIGHT(AF17,4)="netu","172",IF(RIGHT(AF17,4)="auht","173",IF(OR(RIGHT(AF17,4)="ppou",RIGHT(AF17,5)="prepa"),"360",IF(RIGHT(AF17,4)="cpou","361",IF(OR(RIGHT(AF17,4)="apou",RIGHT(AF17,6)="molinf"),"363",IF(RIGHT(AF17,4)="netp","364",IF(RIGHT(AF17,4)="cmtr","365",IF(LEFT(AF17,4)="form","873",IF(RIGHT(AF17,7)="ce-cppt","902",""))))))))))</f>
        <v>171</v>
      </c>
      <c r="AF20" s="66">
        <f ca="1">IF(AE20="","",IF(OR(AE$3=Recap!$A$50,AE$3=Recap!$A$51,AE$3=Recap!$A$52,AE$3=Recap!$A$53,AE$3=Recap!$A$54,AE$3=Recap!$A$55,AE$3=Recap!$A$56,AE$3=Recap!$A$57,AE$3=Recap!$A$58,AE$3=Recap!$A$59,AE$3=Recap!$A$60,AE$3=Recap!$A$61),(AE19+AF19)/1,AE19+AF19))</f>
        <v>0</v>
      </c>
      <c r="AG20" s="86" t="str">
        <f>IF(RIGHT(AH17,4)="cuht","171",IF(RIGHT(AH17,4)="netu","172",IF(RIGHT(AH17,4)="auht","173",IF(OR(RIGHT(AH17,4)="ppou",RIGHT(AH17,5)="prepa"),"360",IF(RIGHT(AH17,4)="cpou","361",IF(OR(RIGHT(AH17,4)="apou",RIGHT(AH17,6)="molinf"),"363",IF(RIGHT(AH17,4)="netp","364",IF(RIGHT(AH17,4)="cmtr","365",IF(LEFT(AH17,4)="form","873",IF(RIGHT(AH17,7)="ce-cppt","902",""))))))))))</f>
        <v/>
      </c>
      <c r="AH20" s="86" t="str">
        <f>IF(AG20="","",IF(OR(AG$3=Recap!$A$50,AG$3=Recap!$A$51,AG$3=Recap!$A$52,AG$3=Recap!$A$53,AG$3=Recap!$A$54,AG$3=Recap!$A$55,AG$3=Recap!$A$56,AG$3=Recap!$A$57,AG$3=Recap!$A$58,AG$3=Recap!$A$59,AG$3=Recap!$A$60,AG$3=Recap!$A$61),(AG19+AH19)/1,AG19+AH19))</f>
        <v/>
      </c>
      <c r="AI20" s="66" t="str">
        <f>IF(RIGHT(AJ17,4)="cuht","171",IF(RIGHT(AJ17,4)="netu","172",IF(RIGHT(AJ17,4)="auht","173",IF(OR(RIGHT(AJ17,4)="ppou",RIGHT(AJ17,5)="prepa"),"360",IF(RIGHT(AJ17,4)="cpou","361",IF(OR(RIGHT(AJ17,4)="apou",RIGHT(AJ17,6)="molinf"),"363",IF(RIGHT(AJ17,4)="netp","364",IF(RIGHT(AJ17,4)="cmtr","365",IF(LEFT(AJ17,4)="form","873",IF(RIGHT(AJ17,7)="ce-cppt","902",""))))))))))</f>
        <v>171</v>
      </c>
      <c r="AJ20" s="66">
        <f ca="1">IF(AI20="","",IF(OR(AI$3=Recap!$A$50,AI$3=Recap!$A$51,AI$3=Recap!$A$52,AI$3=Recap!$A$53,AI$3=Recap!$A$54,AI$3=Recap!$A$55,AI$3=Recap!$A$56,AI$3=Recap!$A$57,AI$3=Recap!$A$58,AI$3=Recap!$A$59,AI$3=Recap!$A$60,AI$3=Recap!$A$61),(AI19+AJ19)/1,AI19+AJ19))</f>
        <v>0</v>
      </c>
      <c r="AK20" s="66" t="str">
        <f>IF(RIGHT(AL17,4)="cuht","171",IF(RIGHT(AL17,4)="netu","172",IF(RIGHT(AL17,4)="auht","173",IF(OR(RIGHT(AL17,4)="ppou",RIGHT(AL17,5)="prepa"),"360",IF(RIGHT(AL17,4)="cpou","361",IF(OR(RIGHT(AL17,4)="apou",RIGHT(AL17,6)="molinf"),"363",IF(RIGHT(AL17,4)="netp","364",IF(RIGHT(AL17,4)="cmtr","365",IF(LEFT(AL17,4)="form","873",IF(RIGHT(AL17,7)="ce-cppt","902",""))))))))))</f>
        <v>171</v>
      </c>
      <c r="AL20" s="66">
        <f ca="1">IF(AK20="","",IF(OR(AK$3=Recap!$A$50,AK$3=Recap!$A$51,AK$3=Recap!$A$52,AK$3=Recap!$A$53,AK$3=Recap!$A$54,AK$3=Recap!$A$55,AK$3=Recap!$A$56,AK$3=Recap!$A$57,AK$3=Recap!$A$58,AK$3=Recap!$A$59,AK$3=Recap!$A$60,AK$3=Recap!$A$61),(AK19+AL19)/1,AK19+AL19))</f>
        <v>0</v>
      </c>
      <c r="AM20" s="66" t="str">
        <f>IF(RIGHT(AN17,4)="cuht","171",IF(RIGHT(AN17,4)="netu","172",IF(RIGHT(AN17,4)="auht","173",IF(OR(RIGHT(AN17,4)="ppou",RIGHT(AN17,5)="prepa"),"360",IF(RIGHT(AN17,4)="cpou","361",IF(OR(RIGHT(AN17,4)="apou",RIGHT(AN17,6)="molinf"),"363",IF(RIGHT(AN17,4)="netp","364",IF(RIGHT(AN17,4)="cmtr","365",IF(LEFT(AN17,4)="form","873",IF(RIGHT(AN17,7)="ce-cppt","902",""))))))))))</f>
        <v>171</v>
      </c>
      <c r="AN20" s="66">
        <f ca="1">IF(AM20="","",IF(OR(AM$3=Recap!$A$50,AM$3=Recap!$A$51,AM$3=Recap!$A$52,AM$3=Recap!$A$53,AM$3=Recap!$A$54,AM$3=Recap!$A$55,AM$3=Recap!$A$56,AM$3=Recap!$A$57,AM$3=Recap!$A$58,AM$3=Recap!$A$59,AM$3=Recap!$A$60,AM$3=Recap!$A$61),(AM19+AN19)/1,AM19+AN19))</f>
        <v>0</v>
      </c>
      <c r="AO20" s="86" t="str">
        <f>IF(RIGHT(AP17,4)="cuht","171",IF(RIGHT(AP17,4)="netu","172",IF(RIGHT(AP17,4)="auht","173",IF(OR(RIGHT(AP17,4)="ppou",RIGHT(AP17,5)="prepa"),"360",IF(RIGHT(AP17,4)="cpou","361",IF(OR(RIGHT(AP17,4)="apou",RIGHT(AP17,6)="molinf"),"363",IF(RIGHT(AP17,4)="netp","364",IF(RIGHT(AP17,4)="cmtr","365",IF(LEFT(AP17,4)="form","873",IF(RIGHT(AP17,7)="ce-cppt","902",""))))))))))</f>
        <v/>
      </c>
      <c r="AP20" s="86" t="str">
        <f>IF(AO20="","",IF(OR(AO$3=Recap!$A$50,AO$3=Recap!$A$51,AO$3=Recap!$A$52,AO$3=Recap!$A$53,AO$3=Recap!$A$54,AO$3=Recap!$A$55,AO$3=Recap!$A$56,AO$3=Recap!$A$57,AO$3=Recap!$A$58,AO$3=Recap!$A$59,AO$3=Recap!$A$60,AO$3=Recap!$A$61),(AO19+AP19)/1,AO19+AP19))</f>
        <v/>
      </c>
      <c r="AQ20" s="86" t="str">
        <f>IF(RIGHT(AR17,4)="cuht","171",IF(RIGHT(AR17,4)="netu","172",IF(RIGHT(AR17,4)="auht","173",IF(OR(RIGHT(AR17,4)="ppou",RIGHT(AR17,5)="prepa"),"360",IF(RIGHT(AR17,4)="cpou","361",IF(OR(RIGHT(AR17,4)="apou",RIGHT(AR17,6)="molinf"),"363",IF(RIGHT(AR17,4)="netp","364",IF(RIGHT(AR17,4)="cmtr","365",IF(LEFT(AR17,4)="form","873",IF(RIGHT(AR17,7)="ce-cppt","902",""))))))))))</f>
        <v/>
      </c>
      <c r="AR20" s="86" t="str">
        <f>IF(AQ20="","",IF(OR(AQ$3=Recap!$A$50,AQ$3=Recap!$A$51,AQ$3=Recap!$A$52,AQ$3=Recap!$A$53,AQ$3=Recap!$A$54,AQ$3=Recap!$A$55,AQ$3=Recap!$A$56,AQ$3=Recap!$A$57,AQ$3=Recap!$A$58,AQ$3=Recap!$A$59,AQ$3=Recap!$A$60,AQ$3=Recap!$A$61),(AQ19+AR19)/1,AQ19+AR19))</f>
        <v/>
      </c>
      <c r="AS20" s="61"/>
      <c r="AT20" s="66" t="str">
        <f>IF(RIGHT(AU17,4)="cuht","171",IF(RIGHT(AU17,4)="netu","172",IF(RIGHT(AU17,4)="auht","173",IF(OR(RIGHT(AU17,4)="ppou",RIGHT(AU17,5)="prepa"),"360",IF(RIGHT(AU17,4)="cpou","361",IF(OR(RIGHT(AU17,4)="apou",RIGHT(AU17,6)="molinf"),"363",IF(RIGHT(AU17,4)="netp","364",IF(RIGHT(AU17,4)="cmtr","365",IF(LEFT(AU17,4)="form","873",IF(RIGHT(AU17,7)="ce-cppt","902",""))))))))))</f>
        <v/>
      </c>
      <c r="AU20" s="66" t="str">
        <f>IF(AT20="","",IF(OR(AT$3=Recap!$A$50,AT$3=Recap!$A$51,AT$3=Recap!$A$52,AT$3=Recap!$A$53,AT$3=Recap!$A$54,AT$3=Recap!$A$55,AT$3=Recap!$A$56,AT$3=Recap!$A$57,AT$3=Recap!$A$58,AT$3=Recap!$A$59,AT$3=Recap!$A$60,AT$3=Recap!$A$61),(AT19+AU19)/1,AT19+AU19))</f>
        <v/>
      </c>
      <c r="AV20" s="86" t="str">
        <f>IF(RIGHT(AW17,4)="cuht","171",IF(RIGHT(AW17,4)="netu","172",IF(RIGHT(AW17,4)="auht","173",IF(OR(RIGHT(AW17,4)="ppou",RIGHT(AW17,5)="prepa"),"360",IF(RIGHT(AW17,4)="cpou","361",IF(OR(RIGHT(AW17,4)="apou",RIGHT(AW17,6)="molinf"),"363",IF(RIGHT(AW17,4)="netp","364",IF(RIGHT(AW17,4)="cmtr","365",IF(LEFT(AW17,4)="form","873",IF(RIGHT(AW17,7)="ce-cppt","902",""))))))))))</f>
        <v/>
      </c>
      <c r="AW20" s="86" t="str">
        <f>IF(AV20="","",IF(OR(AV$3=Recap!$A$50,AV$3=Recap!$A$51,AV$3=Recap!$A$52,AV$3=Recap!$A$53,AV$3=Recap!$A$54,AV$3=Recap!$A$55,AV$3=Recap!$A$56,AV$3=Recap!$A$57,AV$3=Recap!$A$58,AV$3=Recap!$A$59,AV$3=Recap!$A$60,AV$3=Recap!$A$61),(AV19+AW19)/1,AV19+AW19))</f>
        <v/>
      </c>
      <c r="AX20" s="66" t="str">
        <f>IF(RIGHT(AY17,4)="cuht","171",IF(RIGHT(AY17,4)="netu","172",IF(RIGHT(AY17,4)="auht","173",IF(OR(RIGHT(AY17,4)="ppou",RIGHT(AY17,5)="prepa"),"360",IF(RIGHT(AY17,4)="cpou","361",IF(OR(RIGHT(AY17,4)="apou",RIGHT(AY17,6)="molinf"),"363",IF(RIGHT(AY17,4)="netp","364",IF(RIGHT(AY17,4)="cmtr","365",IF(LEFT(AY17,4)="form","873",IF(RIGHT(AY17,7)="ce-cppt","902",""))))))))))</f>
        <v/>
      </c>
      <c r="AY20" s="66" t="str">
        <f>IF(AX20="","",IF(OR(AX$3=Recap!$A$50,AX$3=Recap!$A$51,AX$3=Recap!$A$52,AX$3=Recap!$A$53,AX$3=Recap!$A$54,AX$3=Recap!$A$55,AX$3=Recap!$A$56,AX$3=Recap!$A$57,AX$3=Recap!$A$58,AX$3=Recap!$A$59,AX$3=Recap!$A$60,AX$3=Recap!$A$61),(AX19+AY19)/1,AX19+AY19))</f>
        <v/>
      </c>
      <c r="AZ20" s="66" t="str">
        <f>IF(RIGHT(BA17,4)="cuht","171",IF(RIGHT(BA17,4)="netu","172",IF(RIGHT(BA17,4)="auht","173",IF(OR(RIGHT(BA17,4)="ppou",RIGHT(BA17,5)="prepa"),"360",IF(RIGHT(BA17,4)="cpou","361",IF(OR(RIGHT(BA17,4)="apou",RIGHT(BA17,6)="molinf"),"363",IF(RIGHT(BA17,4)="netp","364",IF(RIGHT(BA17,4)="cmtr","365",IF(LEFT(BA17,4)="form","873",IF(RIGHT(BA17,7)="ce-cppt","902",""))))))))))</f>
        <v/>
      </c>
      <c r="BA20" s="66" t="str">
        <f>IF(AZ20="","",IF(OR(AZ$3=Recap!$A$50,AZ$3=Recap!$A$51,AZ$3=Recap!$A$52,AZ$3=Recap!$A$53,AZ$3=Recap!$A$54,AZ$3=Recap!$A$55,AZ$3=Recap!$A$56,AZ$3=Recap!$A$57,AZ$3=Recap!$A$58,AZ$3=Recap!$A$59,AZ$3=Recap!$A$60,AZ$3=Recap!$A$61),(AZ19+BA19)/1,AZ19+BA19))</f>
        <v/>
      </c>
      <c r="BB20" s="66" t="str">
        <f>IF(RIGHT(BC17,4)="cuht","171",IF(RIGHT(BC17,4)="netu","172",IF(RIGHT(BC17,4)="auht","173",IF(OR(RIGHT(BC17,4)="ppou",RIGHT(BC17,5)="prepa"),"360",IF(RIGHT(BC17,4)="cpou","361",IF(OR(RIGHT(BC17,4)="apou",RIGHT(BC17,6)="molinf"),"363",IF(RIGHT(BC17,4)="netp","364",IF(RIGHT(BC17,4)="cmtr","365",IF(LEFT(BC17,4)="form","873",IF(RIGHT(BC17,7)="ce-cppt","902",""))))))))))</f>
        <v/>
      </c>
      <c r="BC20" s="66" t="str">
        <f>IF(BB20="","",IF(OR(BB$3=Recap!$A$50,BB$3=Recap!$A$51,BB$3=Recap!$A$52,BB$3=Recap!$A$53,BB$3=Recap!$A$54,BB$3=Recap!$A$55,BB$3=Recap!$A$56,BB$3=Recap!$A$57,BB$3=Recap!$A$58,BB$3=Recap!$A$59,BB$3=Recap!$A$60,BB$3=Recap!$A$61),(BB19+BC19)/1,BB19+BC19))</f>
        <v/>
      </c>
      <c r="BD20" s="66" t="str">
        <f>IF(RIGHT(BE17,4)="cuht","171",IF(RIGHT(BE17,4)="netu","172",IF(RIGHT(BE17,4)="auht","173",IF(OR(RIGHT(BE17,4)="ppou",RIGHT(BE17,5)="prepa"),"360",IF(RIGHT(BE17,4)="cpou","361",IF(OR(RIGHT(BE17,4)="apou",RIGHT(BE17,6)="molinf"),"363",IF(RIGHT(BE17,4)="netp","364",IF(RIGHT(BE17,4)="cmtr","365",IF(LEFT(BE17,4)="form","873",IF(RIGHT(BE17,7)="ce-cppt","902",""))))))))))</f>
        <v/>
      </c>
      <c r="BE20" s="66" t="str">
        <f>IF(BD20="","",IF(OR(BD$3=Recap!$A$50,BD$3=Recap!$A$51,BD$3=Recap!$A$52,BD$3=Recap!$A$53,BD$3=Recap!$A$54,BD$3=Recap!$A$55,BD$3=Recap!$A$56,BD$3=Recap!$A$57,BD$3=Recap!$A$58,BD$3=Recap!$A$59,BD$3=Recap!$A$60,BD$3=Recap!$A$61),(BD19+BE19)/1,BD19+BE19))</f>
        <v/>
      </c>
      <c r="BF20" s="66" t="str">
        <f>IF(RIGHT(BG17,4)="cuht","171",IF(RIGHT(BG17,4)="netu","172",IF(RIGHT(BG17,4)="auht","173",IF(OR(RIGHT(BG17,4)="ppou",RIGHT(BG17,5)="prepa"),"360",IF(RIGHT(BG17,4)="cpou","361",IF(OR(RIGHT(BG17,4)="apou",RIGHT(BG17,6)="molinf"),"363",IF(RIGHT(BG17,4)="netp","364",IF(RIGHT(BG17,4)="cmtr","365",IF(LEFT(BG17,4)="form","873",IF(RIGHT(BG17,7)="ce-cppt","902",""))))))))))</f>
        <v/>
      </c>
      <c r="BG20" s="66" t="str">
        <f>IF(BF20="","",IF(OR(BF$3=Recap!$A$50,BF$3=Recap!$A$51,BF$3=Recap!$A$52,BF$3=Recap!$A$53,BF$3=Recap!$A$54,BF$3=Recap!$A$55,BF$3=Recap!$A$56,BF$3=Recap!$A$57,BF$3=Recap!$A$58,BF$3=Recap!$A$59,BF$3=Recap!$A$60,BF$3=Recap!$A$61),(BF19+BG19)/1,BF19+BG19))</f>
        <v/>
      </c>
      <c r="BH20" s="12"/>
    </row>
    <row r="21" spans="1:60" ht="14.4" customHeight="1" x14ac:dyDescent="0.3">
      <c r="A21" s="125" t="s">
        <v>72</v>
      </c>
      <c r="B21" s="81">
        <v>0.91666666666666663</v>
      </c>
      <c r="C21" s="100" t="s">
        <v>30</v>
      </c>
      <c r="D21" s="68"/>
      <c r="E21" s="120" t="s">
        <v>27</v>
      </c>
      <c r="F21" s="68">
        <v>0.58333333333333337</v>
      </c>
      <c r="G21" s="120" t="s">
        <v>30</v>
      </c>
      <c r="H21" s="68">
        <v>0.58333333333333337</v>
      </c>
      <c r="I21" s="120" t="s">
        <v>30</v>
      </c>
      <c r="J21" s="68">
        <v>0.58333333333333337</v>
      </c>
      <c r="K21" s="120" t="s">
        <v>30</v>
      </c>
      <c r="L21" s="79"/>
      <c r="M21" s="100"/>
      <c r="N21" s="79"/>
      <c r="O21" s="98"/>
      <c r="P21" s="55">
        <v>0.91666666666666663</v>
      </c>
      <c r="Q21" s="95" t="s">
        <v>28</v>
      </c>
      <c r="R21" s="55">
        <v>0.91666666666666663</v>
      </c>
      <c r="S21" s="95" t="s">
        <v>28</v>
      </c>
      <c r="T21" s="55">
        <v>0.91666666666666663</v>
      </c>
      <c r="U21" s="95" t="s">
        <v>28</v>
      </c>
      <c r="V21" s="55">
        <v>0.91666666666666663</v>
      </c>
      <c r="W21" s="95" t="s">
        <v>28</v>
      </c>
      <c r="X21" s="55">
        <v>0.91666666666666663</v>
      </c>
      <c r="Y21" s="95" t="s">
        <v>28</v>
      </c>
      <c r="Z21" s="79"/>
      <c r="AA21" s="116"/>
      <c r="AB21" s="79"/>
      <c r="AC21" s="118"/>
      <c r="AD21" s="97">
        <f ca="1">SUM(P23:AC23)</f>
        <v>1.666666666666667</v>
      </c>
      <c r="AE21" s="55">
        <v>0.58333333333333337</v>
      </c>
      <c r="AF21" s="106" t="s">
        <v>28</v>
      </c>
      <c r="AG21" s="79"/>
      <c r="AH21" s="116" t="s">
        <v>27</v>
      </c>
      <c r="AI21" s="55">
        <v>0.58333333333333337</v>
      </c>
      <c r="AJ21" s="106" t="s">
        <v>28</v>
      </c>
      <c r="AK21" s="55">
        <v>0.58333333333333337</v>
      </c>
      <c r="AL21" s="106" t="s">
        <v>28</v>
      </c>
      <c r="AM21" s="55">
        <v>0.58333333333333337</v>
      </c>
      <c r="AN21" s="106" t="s">
        <v>28</v>
      </c>
      <c r="AO21" s="79"/>
      <c r="AP21" s="116"/>
      <c r="AQ21" s="79"/>
      <c r="AR21" s="118"/>
      <c r="AS21" s="97">
        <f ca="1">SUM(AE23:AR23)</f>
        <v>0</v>
      </c>
      <c r="AT21" s="55"/>
      <c r="AU21" s="106"/>
      <c r="AV21" s="79"/>
      <c r="AW21" s="116"/>
      <c r="AX21" s="57"/>
      <c r="AY21" s="106"/>
      <c r="AZ21" s="57"/>
      <c r="BA21" s="106"/>
      <c r="BB21" s="57"/>
      <c r="BC21" s="106"/>
      <c r="BD21" s="57"/>
      <c r="BE21" s="106"/>
      <c r="BF21" s="57"/>
      <c r="BG21" s="122"/>
      <c r="BH21" s="124">
        <f ca="1">SUM(AT23:BG23)</f>
        <v>0</v>
      </c>
    </row>
    <row r="22" spans="1:60" ht="16.2" thickBot="1" x14ac:dyDescent="0.35">
      <c r="A22" s="126"/>
      <c r="B22" s="82">
        <v>0.25</v>
      </c>
      <c r="C22" s="101"/>
      <c r="D22" s="70"/>
      <c r="E22" s="121"/>
      <c r="F22" s="70">
        <v>0.91666666666666663</v>
      </c>
      <c r="G22" s="121"/>
      <c r="H22" s="70">
        <v>0.91666666666666663</v>
      </c>
      <c r="I22" s="121"/>
      <c r="J22" s="70">
        <v>0.91666666666666663</v>
      </c>
      <c r="K22" s="121"/>
      <c r="L22" s="80"/>
      <c r="M22" s="101"/>
      <c r="N22" s="80"/>
      <c r="O22" s="99"/>
      <c r="P22" s="56">
        <v>0.25</v>
      </c>
      <c r="Q22" s="96"/>
      <c r="R22" s="56">
        <v>0.25</v>
      </c>
      <c r="S22" s="96"/>
      <c r="T22" s="56">
        <v>0.25</v>
      </c>
      <c r="U22" s="96"/>
      <c r="V22" s="56">
        <v>0.25</v>
      </c>
      <c r="W22" s="96"/>
      <c r="X22" s="56">
        <v>0.25</v>
      </c>
      <c r="Y22" s="96"/>
      <c r="Z22" s="80"/>
      <c r="AA22" s="117"/>
      <c r="AB22" s="80"/>
      <c r="AC22" s="119"/>
      <c r="AD22" s="97"/>
      <c r="AE22" s="56">
        <v>0.91666666666666663</v>
      </c>
      <c r="AF22" s="107"/>
      <c r="AG22" s="80"/>
      <c r="AH22" s="117"/>
      <c r="AI22" s="56">
        <v>0.91666666666666663</v>
      </c>
      <c r="AJ22" s="107"/>
      <c r="AK22" s="56">
        <v>0.91666666666666663</v>
      </c>
      <c r="AL22" s="107"/>
      <c r="AM22" s="56">
        <v>0.91666666666666663</v>
      </c>
      <c r="AN22" s="107"/>
      <c r="AO22" s="80"/>
      <c r="AP22" s="117"/>
      <c r="AQ22" s="80"/>
      <c r="AR22" s="119"/>
      <c r="AS22" s="97"/>
      <c r="AT22" s="56"/>
      <c r="AU22" s="107"/>
      <c r="AV22" s="80"/>
      <c r="AW22" s="117"/>
      <c r="AX22" s="58"/>
      <c r="AY22" s="107"/>
      <c r="AZ22" s="58"/>
      <c r="BA22" s="107"/>
      <c r="BB22" s="58"/>
      <c r="BC22" s="107"/>
      <c r="BD22" s="58"/>
      <c r="BE22" s="107"/>
      <c r="BF22" s="58"/>
      <c r="BG22" s="123"/>
      <c r="BH22" s="124"/>
    </row>
    <row r="23" spans="1:60" ht="15" hidden="1" customHeight="1" x14ac:dyDescent="0.4">
      <c r="A23" s="52"/>
      <c r="B23" s="66">
        <f ca="1">IF(B$3&gt;$BI$4,0,IF(OR(ISBLANK(B21),ISBLANK(B22),ISBLANK(C21),LEFT(C21,4)="jour",LEFT(C21,4)="form"),0,IF(COUNTIF(fériés,B$3)&gt;0,MOD((B22-B21),1)*1,MOD((B22-B21),1))))</f>
        <v>0.33333333333333337</v>
      </c>
      <c r="C23" s="66">
        <f ca="1">IF(B$3&gt;$BI$4,0,IF(AND(ISNUMBER(B21),ISNUMBER(B22),OR(LEFT(C21,4)="jour",LEFT(C21,4)="form")),IF(COUNTIF(fériés,B$3)&gt;0,MOD(-$BH$4+(B22-B21),1)*1,MOD(-$BH$4+(B22-B21),1)),IF(AND(ISBLANK(B21),ISBLANK(B22)),IF(OR(C21="r",C21="c",C21="a",C21="m",C21="f",C21="cp",C21="s",C21="congé parent"),$BH$3,0),0)))</f>
        <v>0</v>
      </c>
      <c r="D23" s="66">
        <f ca="1">IF(D$3&gt;$BI$4,0,IF(OR(ISBLANK(D21),ISBLANK(D22),ISBLANK(E21),LEFT(E21,4)="jour",LEFT(E21,4)="form"),0,IF(COUNTIF(fériés,D$3)&gt;0,MOD((D22-D21),1)*1,MOD((D22-D21),1))))</f>
        <v>0</v>
      </c>
      <c r="E23" s="66">
        <f ca="1">IF(D$3&gt;$BI$4,0,IF(AND(ISNUMBER(D21),ISNUMBER(D22),OR(LEFT(E21,4)="jour",LEFT(E21,4)="form")),IF(COUNTIF(fériés,D$3)&gt;0,MOD(-$BH$4+(D22-D21),1)*1,MOD(-$BH$4+(D22-D21),1)),IF(AND(ISBLANK(D21),ISBLANK(D22)),IF(OR(E21="r",E21="c",E21="a",E21="m",E21="f",E21="cp",E21="s",E21="congé parent"),$BH$3,0),0)))</f>
        <v>0.31666666666666665</v>
      </c>
      <c r="F23" s="66">
        <f ca="1">IF(F$3&gt;$BI$4,0,IF(OR(ISBLANK(F21),ISBLANK(F22),ISBLANK(G21),LEFT(G21,4)="jour",LEFT(G21,4)="form"),0,IF(COUNTIF(fériés,F$3)&gt;0,MOD((F22-F21),1)*1,MOD((F22-F21),1))))</f>
        <v>0.33333333333333326</v>
      </c>
      <c r="G23" s="66">
        <f ca="1">IF(F$3&gt;$BI$4,0,IF(AND(ISNUMBER(F21),ISNUMBER(F22),OR(LEFT(G21,4)="jour",LEFT(G21,4)="form")),IF(COUNTIF(fériés,F$3)&gt;0,MOD(-$BH$4+(F22-F21),1)*1,MOD(-$BH$4+(F22-F21),1)),IF(AND(ISBLANK(F21),ISBLANK(F22)),IF(OR(G21="r",G21="c",G21="a",G21="m",G21="f",G21="cp",G21="s",G21="congé parent"),$BH$3,0),0)))</f>
        <v>0</v>
      </c>
      <c r="H23" s="66">
        <f ca="1">IF(H$3&gt;$BI$4,0,IF(OR(ISBLANK(H21),ISBLANK(H22),ISBLANK(I21),LEFT(I21,4)="jour",LEFT(I21,4)="form"),0,IF(COUNTIF(fériés,H$3)&gt;0,MOD((H22-H21),1)*1,MOD((H22-H21),1))))</f>
        <v>0.33333333333333326</v>
      </c>
      <c r="I23" s="66">
        <f ca="1">IF(H$3&gt;$BI$4,0,IF(AND(ISNUMBER(H21),ISNUMBER(H22),OR(LEFT(I21,4)="jour",LEFT(I21,4)="form")),IF(COUNTIF(fériés,H$3)&gt;0,MOD(-$BH$4+(H22-H21),1)*1,MOD(-$BH$4+(H22-H21),1)),IF(AND(ISBLANK(H21),ISBLANK(H22)),IF(OR(I21="r",I21="c",I21="a",I21="m",I21="f",I21="cp",I21="s",I21="congé parent"),$BH$3,0),0)))</f>
        <v>0</v>
      </c>
      <c r="J23" s="66">
        <f ca="1">IF(J$3&gt;$BI$4,0,IF(OR(ISBLANK(J21),ISBLANK(J22),ISBLANK(K21),LEFT(K21,4)="jour",LEFT(K21,4)="form"),0,IF(COUNTIF(fériés,J$3)&gt;0,MOD((J22-J21),1)*1,MOD((J22-J21),1))))</f>
        <v>0.33333333333333326</v>
      </c>
      <c r="K23" s="66">
        <f ca="1">IF(J$3&gt;$BI$4,0,IF(AND(ISNUMBER(J21),ISNUMBER(J22),OR(LEFT(K21,4)="jour",LEFT(K21,4)="form")),IF(COUNTIF(fériés,J$3)&gt;0,MOD(-$BH$4+(J22-J21),1)*1,MOD(-$BH$4+(J22-J21),1)),IF(AND(ISBLANK(J21),ISBLANK(J22)),IF(OR(K21="r",K21="c",K21="a",K21="m",K21="f",K21="cp",K21="s",K21="congé parent"),$BH$3,0),0)))</f>
        <v>0</v>
      </c>
      <c r="L23" s="86">
        <f ca="1">IF(L$3&gt;$BI$4,0,IF(OR(ISBLANK(L21),ISBLANK(L22),ISBLANK(M21),LEFT(M21,4)="jour",LEFT(M21,4)="form"),0,IF(COUNTIF(fériés,L$3)&gt;0,MOD((L22-L21),1)*1,MOD((L22-L21),1))))</f>
        <v>0</v>
      </c>
      <c r="M23" s="86">
        <f ca="1">IF(L$3&gt;$BI$4,0,IF(AND(ISNUMBER(L21),ISNUMBER(L22),OR(LEFT(M21,4)="jour",LEFT(M21,4)="form")),IF(COUNTIF(fériés,L$3)&gt;0,MOD(-$BH$4+(L22-L21),1)*1,MOD(-$BH$4+(L22-L21),1)),IF(AND(ISBLANK(L21),ISBLANK(L22)),IF(OR(M21="r",M21="c",M21="a",M21="m",M21="f",M21="cp",M21="s",M21="congé parent"),$BH$3,0),0)))</f>
        <v>0</v>
      </c>
      <c r="N23" s="86">
        <f ca="1">IF(N$3&gt;$BI$4,0,IF(OR(ISBLANK(N21),ISBLANK(N22),ISBLANK(O21),LEFT(O21,4)="jour",LEFT(O21,4)="form"),0,IF(COUNTIF(fériés,N$3)&gt;0,MOD((N22-N21),1)*1,MOD((N22-N21),1))))</f>
        <v>0</v>
      </c>
      <c r="O23" s="86">
        <f ca="1">IF(N$3&gt;$BI$4,0,IF(AND(ISNUMBER(N21),ISNUMBER(N22),OR(LEFT(O21,4)="jour",LEFT(O21,4)="form")),IF(COUNTIF(fériés,N$3)&gt;0,MOD(-$BH$4+(N22-N21),1)*1,MOD(-$BH$4+(N22-N21),1)),IF(AND(ISBLANK(N21),ISBLANK(N22)),IF(OR(O21="r",O21="c",O21="a",O21="m",O21="f",O21="cp",O21="s",O21="congé parent"),$BH$3,0),0)))</f>
        <v>0</v>
      </c>
      <c r="P23" s="66">
        <f ca="1">IF(P$3&gt;$BI$4,0,IF(OR(ISBLANK(P21),ISBLANK(P22),ISBLANK(Q21),LEFT(Q21,4)="jour",LEFT(Q21,4)="form"),0,IF(COUNTIF(fériés,P$3)&gt;0,MOD((P22-P21),1)*1,MOD((P22-P21),1))))</f>
        <v>0.33333333333333337</v>
      </c>
      <c r="Q23" s="66">
        <f ca="1">IF(P$3&gt;$BI$4,0,IF(AND(ISNUMBER(P21),ISNUMBER(P22),OR(LEFT(Q21,4)="jour",LEFT(Q21,4)="form")),IF(COUNTIF(fériés,P$3)&gt;0,MOD(-$BH$4+(P22-P21),1)*1,MOD(-$BH$4+(P22-P21),1)),IF(AND(ISBLANK(P21),ISBLANK(P22)),IF(OR(Q21="r",Q21="c",Q21="a",Q21="m",Q21="f",Q21="cp",Q21="s",Q21="congé parent"),$BH$3,0),0)))</f>
        <v>0</v>
      </c>
      <c r="R23" s="66">
        <f ca="1">IF(R$3&gt;$BI$4,0,IF(OR(ISBLANK(R21),ISBLANK(R22),ISBLANK(S21),LEFT(S21,4)="jour",LEFT(S21,4)="form"),0,IF(COUNTIF(fériés,R$3)&gt;0,MOD((R22-R21),1)*1,MOD((R22-R21),1))))</f>
        <v>0.33333333333333337</v>
      </c>
      <c r="S23" s="66">
        <f ca="1">IF(R$3&gt;$BI$4,0,IF(AND(ISNUMBER(R21),ISNUMBER(R22),OR(LEFT(S21,4)="jour",LEFT(S21,4)="form")),IF(COUNTIF(fériés,R$3)&gt;0,MOD(-$BH$4+(R22-R21),1)*1,MOD(-$BH$4+(R22-R21),1)),IF(AND(ISBLANK(R21),ISBLANK(R22)),IF(OR(S21="r",S21="c",S21="a",S21="m",S21="f",S21="cp",S21="s",S21="congé parent"),$BH$3,0),0)))</f>
        <v>0</v>
      </c>
      <c r="T23" s="66">
        <f ca="1">IF(T$3&gt;$BI$4,0,IF(OR(ISBLANK(T21),ISBLANK(T22),ISBLANK(U21),LEFT(U21,4)="jour",LEFT(U21,4)="form"),0,IF(COUNTIF(fériés,T$3)&gt;0,MOD((T22-T21),1)*1,MOD((T22-T21),1))))</f>
        <v>0.33333333333333337</v>
      </c>
      <c r="U23" s="66">
        <f ca="1">IF(T$3&gt;$BI$4,0,IF(AND(ISNUMBER(T21),ISNUMBER(T22),OR(LEFT(U21,4)="jour",LEFT(U21,4)="form")),IF(COUNTIF(fériés,T$3)&gt;0,MOD(-$BH$4+(T22-T21),1)*1,MOD(-$BH$4+(T22-T21),1)),IF(AND(ISBLANK(T21),ISBLANK(T22)),IF(OR(U21="r",U21="c",U21="a",U21="m",U21="f",U21="cp",U21="s",U21="congé parent"),$BH$3,0),0)))</f>
        <v>0</v>
      </c>
      <c r="V23" s="66">
        <f ca="1">IF(V$3&gt;$BI$4,0,IF(OR(ISBLANK(V21),ISBLANK(V22),ISBLANK(W21),LEFT(W21,4)="jour",LEFT(W21,4)="form"),0,IF(COUNTIF(fériés,V$3)&gt;0,MOD((V22-V21),1)*1,MOD((V22-V21),1))))</f>
        <v>0.33333333333333337</v>
      </c>
      <c r="W23" s="66">
        <f ca="1">IF(V$3&gt;$BI$4,0,IF(AND(ISNUMBER(V21),ISNUMBER(V22),OR(LEFT(W21,4)="jour",LEFT(W21,4)="form")),IF(COUNTIF(fériés,V$3)&gt;0,MOD(-$BH$4+(V22-V21),1)*1,MOD(-$BH$4+(V22-V21),1)),IF(AND(ISBLANK(V21),ISBLANK(V22)),IF(OR(W21="r",W21="c",W21="a",W21="m",W21="f",W21="cp",W21="s",W21="congé parent"),$BH$3,0),0)))</f>
        <v>0</v>
      </c>
      <c r="X23" s="66">
        <f ca="1">IF(X$3&gt;$BI$4,0,IF(OR(ISBLANK(X21),ISBLANK(X22),ISBLANK(Y21),LEFT(Y21,4)="jour",LEFT(Y21,4)="form"),0,IF(COUNTIF(fériés,X$3)&gt;0,MOD((X22-X21),1)*1,MOD((X22-X21),1))))</f>
        <v>0.33333333333333337</v>
      </c>
      <c r="Y23" s="66">
        <f ca="1">IF(X$3&gt;$BI$4,0,IF(AND(ISNUMBER(X21),ISNUMBER(X22),OR(LEFT(Y21,4)="jour",LEFT(Y21,4)="form")),IF(COUNTIF(fériés,X$3)&gt;0,MOD(-$BH$4+(X22-X21),1)*1,MOD(-$BH$4+(X22-X21),1)),IF(AND(ISBLANK(X21),ISBLANK(X22)),IF(OR(Y21="r",Y21="c",Y21="a",Y21="m",Y21="f",Y21="cp",Y21="s",Y21="congé parent"),$BH$3,0),0)))</f>
        <v>0</v>
      </c>
      <c r="Z23" s="86">
        <f ca="1">IF(Z$3&gt;$BI$4,0,IF(OR(ISBLANK(Z21),ISBLANK(Z22),ISBLANK(AA21),LEFT(AA21,4)="jour",LEFT(AA21,4)="form"),0,IF(COUNTIF(fériés,Z$3)&gt;0,MOD((Z22-Z21),1)*1,MOD((Z22-Z21),1))))</f>
        <v>0</v>
      </c>
      <c r="AA23" s="86">
        <f ca="1">IF(Z$3&gt;$BI$4,0,IF(AND(ISNUMBER(Z21),ISNUMBER(Z22),OR(LEFT(AA21,4)="jour",LEFT(AA21,4)="form")),IF(COUNTIF(fériés,Z$3)&gt;0,MOD(-$BH$4+(Z22-Z21),1)*1,MOD(-$BH$4+(Z22-Z21),1)),IF(AND(ISBLANK(Z21),ISBLANK(Z22)),IF(OR(AA21="r",AA21="c",AA21="a",AA21="m",AA21="f",AA21="cp",AA21="s",AA21="congé parent"),$BH$3,0),0)))</f>
        <v>0</v>
      </c>
      <c r="AB23" s="86">
        <f ca="1">IF(AB$3&gt;$BI$4,0,IF(OR(ISBLANK(AB21),ISBLANK(AB22),ISBLANK(AC21),LEFT(AC21,4)="jour",LEFT(AC21,4)="form"),0,IF(COUNTIF(fériés,AB$3)&gt;0,MOD((AB22-AB21),1)*1,MOD((AB22-AB21),1))))</f>
        <v>0</v>
      </c>
      <c r="AC23" s="86">
        <f ca="1">IF(AB$3&gt;$BI$4,0,IF(AND(ISNUMBER(AB21),ISNUMBER(AB22),OR(LEFT(AC21,4)="jour",LEFT(AC21,4)="form")),IF(COUNTIF(fériés,AB$3)&gt;0,MOD(-$BH$4+(AB22-AB21),1)*1,MOD(-$BH$4+(AB22-AB21),1)),IF(AND(ISBLANK(AB21),ISBLANK(AB22)),IF(OR(AC21="r",AC21="c",AC21="a",AC21="m",AC21="f",AC21="cp",AC21="s",AC21="congé parent"),$BH$3,0),0)))</f>
        <v>0</v>
      </c>
      <c r="AD23" s="61"/>
      <c r="AE23" s="66">
        <f ca="1">IF(AE$3&gt;$BI$4,0,IF(OR(ISBLANK(AE21),ISBLANK(AE22),ISBLANK(AF21),LEFT(AF21,4)="jour",LEFT(AF21,4)="form"),0,IF(COUNTIF(fériés,AE$3)&gt;0,MOD((AE22-AE21),1)*1,MOD((AE22-AE21),1))))</f>
        <v>0</v>
      </c>
      <c r="AF23" s="66">
        <f ca="1">IF(AE$3&gt;$BI$4,0,IF(AND(ISNUMBER(AE21),ISNUMBER(AE22),OR(LEFT(AF21,4)="jour",LEFT(AF21,4)="form")),IF(COUNTIF(fériés,AE$3)&gt;0,MOD(-$BH$4+(AE22-AE21),1)*1,MOD(-$BH$4+(AE22-AE21),1)),IF(AND(ISBLANK(AE21),ISBLANK(AE22)),IF(OR(AF21="r",AF21="c",AF21="a",AF21="m",AF21="f",AF21="cp",AF21="s",AF21="congé parent"),$BH$3,0),0)))</f>
        <v>0</v>
      </c>
      <c r="AG23" s="86">
        <f ca="1">IF(AG$3&gt;$BI$4,0,IF(OR(ISBLANK(AG21),ISBLANK(AG22),ISBLANK(AH21),LEFT(AH21,4)="jour",LEFT(AH21,4)="form"),0,IF(COUNTIF(fériés,AG$3)&gt;0,MOD((AG22-AG21),1)*1,MOD((AG22-AG21),1))))</f>
        <v>0</v>
      </c>
      <c r="AH23" s="86">
        <f ca="1">IF(AG$3&gt;$BI$4,0,IF(AND(ISNUMBER(AG21),ISNUMBER(AG22),OR(LEFT(AH21,4)="jour",LEFT(AH21,4)="form")),IF(COUNTIF(fériés,AG$3)&gt;0,MOD(-$BH$4+(AG22-AG21),1)*1,MOD(-$BH$4+(AG22-AG21),1)),IF(AND(ISBLANK(AG21),ISBLANK(AG22)),IF(OR(AH21="r",AH21="c",AH21="a",AH21="m",AH21="f",AH21="cp",AH21="s",AH21="congé parent"),$BH$3,0),0)))</f>
        <v>0</v>
      </c>
      <c r="AI23" s="66">
        <f ca="1">IF(AI$3&gt;$BI$4,0,IF(OR(ISBLANK(AI21),ISBLANK(AI22),ISBLANK(AJ21),LEFT(AJ21,4)="jour",LEFT(AJ21,4)="form"),0,IF(COUNTIF(fériés,AI$3)&gt;0,MOD((AI22-AI21),1)*1,MOD((AI22-AI21),1))))</f>
        <v>0</v>
      </c>
      <c r="AJ23" s="66">
        <f ca="1">IF(AI$3&gt;$BI$4,0,IF(AND(ISNUMBER(AI21),ISNUMBER(AI22),OR(LEFT(AJ21,4)="jour",LEFT(AJ21,4)="form")),IF(COUNTIF(fériés,AI$3)&gt;0,MOD(-$BH$4+(AI22-AI21),1)*1,MOD(-$BH$4+(AI22-AI21),1)),IF(AND(ISBLANK(AI21),ISBLANK(AI22)),IF(OR(AJ21="r",AJ21="c",AJ21="a",AJ21="m",AJ21="f",AJ21="cp",AJ21="s",AJ21="congé parent"),$BH$3,0),0)))</f>
        <v>0</v>
      </c>
      <c r="AK23" s="66">
        <f ca="1">IF(AK$3&gt;$BI$4,0,IF(OR(ISBLANK(AK21),ISBLANK(AK22),ISBLANK(AL21),LEFT(AL21,4)="jour",LEFT(AL21,4)="form"),0,IF(COUNTIF(fériés,AK$3)&gt;0,MOD((AK22-AK21),1)*1,MOD((AK22-AK21),1))))</f>
        <v>0</v>
      </c>
      <c r="AL23" s="66">
        <f ca="1">IF(AK$3&gt;$BI$4,0,IF(AND(ISNUMBER(AK21),ISNUMBER(AK22),OR(LEFT(AL21,4)="jour",LEFT(AL21,4)="form")),IF(COUNTIF(fériés,AK$3)&gt;0,MOD(-$BH$4+(AK22-AK21),1)*1,MOD(-$BH$4+(AK22-AK21),1)),IF(AND(ISBLANK(AK21),ISBLANK(AK22)),IF(OR(AL21="r",AL21="c",AL21="a",AL21="m",AL21="f",AL21="cp",AL21="s",AL21="congé parent"),$BH$3,0),0)))</f>
        <v>0</v>
      </c>
      <c r="AM23" s="66">
        <f ca="1">IF(AM$3&gt;$BI$4,0,IF(OR(ISBLANK(AM21),ISBLANK(AM22),ISBLANK(AN21),LEFT(AN21,4)="jour",LEFT(AN21,4)="form"),0,IF(COUNTIF(fériés,AM$3)&gt;0,MOD((AM22-AM21),1)*1,MOD((AM22-AM21),1))))</f>
        <v>0</v>
      </c>
      <c r="AN23" s="66">
        <f ca="1">IF(AM$3&gt;$BI$4,0,IF(AND(ISNUMBER(AM21),ISNUMBER(AM22),OR(LEFT(AN21,4)="jour",LEFT(AN21,4)="form")),IF(COUNTIF(fériés,AM$3)&gt;0,MOD(-$BH$4+(AM22-AM21),1)*1,MOD(-$BH$4+(AM22-AM21),1)),IF(AND(ISBLANK(AM21),ISBLANK(AM22)),IF(OR(AN21="r",AN21="c",AN21="a",AN21="m",AN21="f",AN21="cp",AN21="s",AN21="congé parent"),$BH$3,0),0)))</f>
        <v>0</v>
      </c>
      <c r="AO23" s="86">
        <f ca="1">IF(AO$3&gt;$BI$4,0,IF(OR(ISBLANK(AO21),ISBLANK(AO22),ISBLANK(AP21),LEFT(AP21,4)="jour",LEFT(AP21,4)="form"),0,IF(COUNTIF(fériés,AO$3)&gt;0,MOD((AO22-AO21),1)*1,MOD((AO22-AO21),1))))</f>
        <v>0</v>
      </c>
      <c r="AP23" s="86">
        <f ca="1">IF(AO$3&gt;$BI$4,0,IF(AND(ISNUMBER(AO21),ISNUMBER(AO22),OR(LEFT(AP21,4)="jour",LEFT(AP21,4)="form")),IF(COUNTIF(fériés,AO$3)&gt;0,MOD(-$BH$4+(AO22-AO21),1)*1,MOD(-$BH$4+(AO22-AO21),1)),IF(AND(ISBLANK(AO21),ISBLANK(AO22)),IF(OR(AP21="r",AP21="c",AP21="a",AP21="m",AP21="f",AP21="cp",AP21="s",AP21="congé parent"),$BH$3,0),0)))</f>
        <v>0</v>
      </c>
      <c r="AQ23" s="86">
        <f ca="1">IF(AQ$3&gt;$BI$4,0,IF(OR(ISBLANK(AQ21),ISBLANK(AQ22),ISBLANK(AR21),LEFT(AR21,4)="jour",LEFT(AR21,4)="form"),0,IF(COUNTIF(fériés,AQ$3)&gt;0,MOD((AQ22-AQ21),1)*1,MOD((AQ22-AQ21),1))))</f>
        <v>0</v>
      </c>
      <c r="AR23" s="86">
        <f ca="1">IF(AQ$3&gt;$BI$4,0,IF(AND(ISNUMBER(AQ21),ISNUMBER(AQ22),OR(LEFT(AR21,4)="jour",LEFT(AR21,4)="form")),IF(COUNTIF(fériés,AQ$3)&gt;0,MOD(-$BH$4+(AQ22-AQ21),1)*1,MOD(-$BH$4+(AQ22-AQ21),1)),IF(AND(ISBLANK(AQ21),ISBLANK(AQ22)),IF(OR(AR21="r",AR21="c",AR21="a",AR21="m",AR21="f",AR21="cp",AR21="s",AR21="congé parent"),$BH$3,0),0)))</f>
        <v>0</v>
      </c>
      <c r="AS23" s="61"/>
      <c r="AT23" s="66">
        <f ca="1">IF(AT$3&gt;$BI$4,0,IF(OR(ISBLANK(AT21),ISBLANK(AT22),ISBLANK(AU21),LEFT(AU21,4)="jour",LEFT(AU21,4)="form"),0,IF(COUNTIF(fériés,AT$3)&gt;0,MOD((AT22-AT21),1)*1,MOD((AT22-AT21),1))))</f>
        <v>0</v>
      </c>
      <c r="AU23" s="66">
        <f ca="1">IF(AT$3&gt;$BI$4,0,IF(AND(ISNUMBER(AT21),ISNUMBER(AT22),OR(LEFT(AU21,4)="jour",LEFT(AU21,4)="form")),IF(COUNTIF(fériés,AT$3)&gt;0,MOD(-$BH$4+(AT22-AT21),1)*1,MOD(-$BH$4+(AT22-AT21),1)),IF(AND(ISBLANK(AT21),ISBLANK(AT22)),IF(OR(AU21="r",AU21="c",AU21="a",AU21="m",AU21="f",AU21="cp",AU21="s",AU21="congé parent"),$BH$3,0),0)))</f>
        <v>0</v>
      </c>
      <c r="AV23" s="86">
        <f ca="1">IF(AV$3&gt;$BI$4,0,IF(OR(ISBLANK(AV21),ISBLANK(AV22),ISBLANK(AW21),LEFT(AW21,4)="jour",LEFT(AW21,4)="form"),0,IF(COUNTIF(fériés,AV$3)&gt;0,MOD((AV22-AV21),1)*1,MOD((AV22-AV21),1))))</f>
        <v>0</v>
      </c>
      <c r="AW23" s="86">
        <f ca="1">IF(AV$3&gt;$BI$4,0,IF(AND(ISNUMBER(AV21),ISNUMBER(AV22),OR(LEFT(AW21,4)="jour",LEFT(AW21,4)="form")),IF(COUNTIF(fériés,AV$3)&gt;0,MOD(-$BH$4+(AV22-AV21),1)*1,MOD(-$BH$4+(AV22-AV21),1)),IF(AND(ISBLANK(AV21),ISBLANK(AV22)),IF(OR(AW21="r",AW21="c",AW21="a",AW21="m",AW21="f",AW21="cp",AW21="s",AW21="congé parent"),$BH$3,0),0)))</f>
        <v>0</v>
      </c>
      <c r="AX23" s="66">
        <f ca="1">IF(AX$3&gt;$BI$4,0,IF(OR(ISBLANK(AX21),ISBLANK(AX22),ISBLANK(AY21),LEFT(AY21,4)="jour",LEFT(AY21,4)="form"),0,IF(COUNTIF(fériés,AX$3)&gt;0,MOD((AX22-AX21),1)*1,MOD((AX22-AX21),1))))</f>
        <v>0</v>
      </c>
      <c r="AY23" s="66">
        <f ca="1">IF(AX$3&gt;$BI$4,0,IF(AND(ISNUMBER(AX21),ISNUMBER(AX22),OR(LEFT(AY21,4)="jour",LEFT(AY21,4)="form")),IF(COUNTIF(fériés,AX$3)&gt;0,MOD(-$BH$4+(AX22-AX21),1)*1,MOD(-$BH$4+(AX22-AX21),1)),IF(AND(ISBLANK(AX21),ISBLANK(AX22)),IF(OR(AY21="r",AY21="c",AY21="a",AY21="m",AY21="f",AY21="cp",AY21="s",AY21="congé parent"),$BH$3,0),0)))</f>
        <v>0</v>
      </c>
      <c r="AZ23" s="66">
        <f ca="1">IF(AZ$3&gt;$BI$4,0,IF(OR(ISBLANK(AZ21),ISBLANK(AZ22),ISBLANK(BA21),LEFT(BA21,4)="jour",LEFT(BA21,4)="form"),0,IF(COUNTIF(fériés,AZ$3)&gt;0,MOD((AZ22-AZ21),1)*1,MOD((AZ22-AZ21),1))))</f>
        <v>0</v>
      </c>
      <c r="BA23" s="66">
        <f ca="1">IF(AZ$3&gt;$BI$4,0,IF(AND(ISNUMBER(AZ21),ISNUMBER(AZ22),OR(LEFT(BA21,4)="jour",LEFT(BA21,4)="form")),IF(COUNTIF(fériés,AZ$3)&gt;0,MOD(-$BH$4+(AZ22-AZ21),1)*1,MOD(-$BH$4+(AZ22-AZ21),1)),IF(AND(ISBLANK(AZ21),ISBLANK(AZ22)),IF(OR(BA21="r",BA21="c",BA21="a",BA21="m",BA21="f",BA21="cp",BA21="s",BA21="congé parent"),$BH$3,0),0)))</f>
        <v>0</v>
      </c>
      <c r="BB23" s="66">
        <f ca="1">IF(BB$3&gt;$BI$4,0,IF(OR(ISBLANK(BB21),ISBLANK(BB22),ISBLANK(BC21),LEFT(BC21,4)="jour",LEFT(BC21,4)="form"),0,IF(COUNTIF(fériés,BB$3)&gt;0,MOD((BB22-BB21),1)*1,MOD((BB22-BB21),1))))</f>
        <v>0</v>
      </c>
      <c r="BC23" s="66">
        <f ca="1">IF(BB$3&gt;$BI$4,0,IF(AND(ISNUMBER(BB21),ISNUMBER(BB22),OR(LEFT(BC21,4)="jour",LEFT(BC21,4)="form")),IF(COUNTIF(fériés,BB$3)&gt;0,MOD(-$BH$4+(BB22-BB21),1)*1,MOD(-$BH$4+(BB22-BB21),1)),IF(AND(ISBLANK(BB21),ISBLANK(BB22)),IF(OR(BC21="r",BC21="c",BC21="a",BC21="m",BC21="f",BC21="cp",BC21="s",BC21="congé parent"),$BH$3,0),0)))</f>
        <v>0</v>
      </c>
      <c r="BD23" s="66">
        <f ca="1">IF(BD$3&gt;$BI$4,0,IF(OR(ISBLANK(BD21),ISBLANK(BD22),ISBLANK(BE21),LEFT(BE21,4)="jour",LEFT(BE21,4)="form"),0,IF(COUNTIF(fériés,BD$3)&gt;0,MOD((BD22-BD21),1)*1,MOD((BD22-BD21),1))))</f>
        <v>0</v>
      </c>
      <c r="BE23" s="66">
        <f ca="1">IF(BD$3&gt;$BI$4,0,IF(AND(ISNUMBER(BD21),ISNUMBER(BD22),OR(LEFT(BE21,4)="jour",LEFT(BE21,4)="form")),IF(COUNTIF(fériés,BD$3)&gt;0,MOD(-$BH$4+(BD22-BD21),1)*1,MOD(-$BH$4+(BD22-BD21),1)),IF(AND(ISBLANK(BD21),ISBLANK(BD22)),IF(OR(BE21="r",BE21="c",BE21="a",BE21="m",BE21="f",BE21="cp",BE21="s",BE21="congé parent"),$BH$3,0),0)))</f>
        <v>0</v>
      </c>
      <c r="BF23" s="66">
        <f ca="1">IF(BF$3&gt;$BI$4,0,IF(OR(ISBLANK(BF21),ISBLANK(BF22),ISBLANK(BG21),LEFT(BG21,4)="jour",LEFT(BG21,4)="form"),0,IF(COUNTIF(fériés,BF$3)&gt;0,MOD((BF22-BF21),1)*1,MOD((BF22-BF21),1))))</f>
        <v>0</v>
      </c>
      <c r="BG23" s="66">
        <f ca="1">IF(BF$3&gt;$BI$4,0,IF(AND(ISNUMBER(BF21),ISNUMBER(BF22),OR(LEFT(BG21,4)="jour",LEFT(BG21,4)="form")),IF(COUNTIF(fériés,BF$3)&gt;0,MOD(-$BH$4+(BF22-BF21),1)*1,MOD(-$BH$4+(BF22-BF21),1)),IF(AND(ISBLANK(BF21),ISBLANK(BF22)),IF(OR(BG21="r",BG21="c",BG21="a",BG21="m",BG21="f",BG21="cp",BG21="s",BG21="congé parent"),$BH$3,0),0)))</f>
        <v>0</v>
      </c>
      <c r="BH23" s="12">
        <f ca="1">SUM(B23:BG23)</f>
        <v>3.3166666666666669</v>
      </c>
    </row>
    <row r="24" spans="1:60" ht="15.6" hidden="1" customHeight="1" thickBot="1" x14ac:dyDescent="0.4">
      <c r="A24" s="52"/>
      <c r="B24" s="66" t="str">
        <f>IF(RIGHT(C21,4)="cuht","171",IF(RIGHT(C21,4)="netu","172",IF(RIGHT(C21,4)="auht","173",IF(OR(RIGHT(C21,4)="ppou",RIGHT(C21,5)="prepa"),"360",IF(RIGHT(C21,4)="cpou","361",IF(OR(RIGHT(C21,4)="apou",RIGHT(C21,6)="molinf"),"363",IF(RIGHT(C21,4)="netp","364",IF(RIGHT(C21,4)="cmtr","365",IF(LEFT(C21,4)="form","873",IF(RIGHT(C21,7)="ce-cppt","902",""))))))))))</f>
        <v/>
      </c>
      <c r="C24" s="66" t="str">
        <f>IF(B24="","",IF(OR(B$3=Recap!$A$50,B$3=Recap!$A$51,B$3=Recap!$A$52,B$3=Recap!$A$53,B$3=Recap!$A$54,B$3=Recap!$A$55,B$3=Recap!$A$56,B$3=Recap!$A$57,B$3=Recap!$A$58,B$3=Recap!$A$59,B$3=Recap!$A$60,B$3=Recap!$A$61),(B23+C23)/1,B23+C23))</f>
        <v/>
      </c>
      <c r="D24" s="66" t="str">
        <f>IF(RIGHT(E21,4)="cuht","171",IF(RIGHT(E21,4)="netu","172",IF(RIGHT(E21,4)="auht","173",IF(OR(RIGHT(E21,4)="ppou",RIGHT(E21,5)="prepa"),"360",IF(RIGHT(E21,4)="cpou","361",IF(OR(RIGHT(E21,4)="apou",RIGHT(E21,6)="molinf"),"363",IF(RIGHT(E21,4)="netp","364",IF(RIGHT(E21,4)="cmtr","365",IF(LEFT(E21,4)="form","873",IF(RIGHT(E21,7)="ce-cppt","902",""))))))))))</f>
        <v/>
      </c>
      <c r="E24" s="66" t="str">
        <f>IF(D24="","",IF(OR(D$3=Recap!$A$50,D$3=Recap!$A$51,D$3=Recap!$A$52,D$3=Recap!$A$53,D$3=Recap!$A$54,D$3=Recap!$A$55,D$3=Recap!$A$56,D$3=Recap!$A$57,D$3=Recap!$A$58,D$3=Recap!$A$59,D$3=Recap!$A$60,D$3=Recap!$A$61),(D23+E23)/1,D23+E23))</f>
        <v/>
      </c>
      <c r="F24" s="66" t="str">
        <f>IF(RIGHT(G21,4)="cuht","171",IF(RIGHT(G21,4)="netu","172",IF(RIGHT(G21,4)="auht","173",IF(OR(RIGHT(G21,4)="ppou",RIGHT(G21,5)="prepa"),"360",IF(RIGHT(G21,4)="cpou","361",IF(OR(RIGHT(G21,4)="apou",RIGHT(G21,6)="molinf"),"363",IF(RIGHT(G21,4)="netp","364",IF(RIGHT(G21,4)="cmtr","365",IF(LEFT(G21,4)="form","873",IF(RIGHT(G21,7)="ce-cppt","902",""))))))))))</f>
        <v/>
      </c>
      <c r="G24" s="66" t="str">
        <f>IF(F24="","",IF(OR(F$3=Recap!$A$50,F$3=Recap!$A$51,F$3=Recap!$A$52,F$3=Recap!$A$53,F$3=Recap!$A$54,F$3=Recap!$A$55,F$3=Recap!$A$56,F$3=Recap!$A$57,F$3=Recap!$A$58,F$3=Recap!$A$59,F$3=Recap!$A$60,F$3=Recap!$A$61),(F23+G23)/1,F23+G23))</f>
        <v/>
      </c>
      <c r="H24" s="66" t="str">
        <f>IF(RIGHT(I21,4)="cuht","171",IF(RIGHT(I21,4)="netu","172",IF(RIGHT(I21,4)="auht","173",IF(OR(RIGHT(I21,4)="ppou",RIGHT(I21,5)="prepa"),"360",IF(RIGHT(I21,4)="cpou","361",IF(OR(RIGHT(I21,4)="apou",RIGHT(I21,6)="molinf"),"363",IF(RIGHT(I21,4)="netp","364",IF(RIGHT(I21,4)="cmtr","365",IF(LEFT(I21,4)="form","873",IF(RIGHT(I21,7)="ce-cppt","902",""))))))))))</f>
        <v/>
      </c>
      <c r="I24" s="66" t="str">
        <f>IF(H24="","",IF(OR(H$3=Recap!$A$50,H$3=Recap!$A$51,H$3=Recap!$A$52,H$3=Recap!$A$53,H$3=Recap!$A$54,H$3=Recap!$A$55,H$3=Recap!$A$56,H$3=Recap!$A$57,H$3=Recap!$A$58,H$3=Recap!$A$59,H$3=Recap!$A$60,H$3=Recap!$A$61),(H23+I23)/1,H23+I23))</f>
        <v/>
      </c>
      <c r="J24" s="66" t="str">
        <f>IF(RIGHT(K21,4)="cuht","171",IF(RIGHT(K21,4)="netu","172",IF(RIGHT(K21,4)="auht","173",IF(OR(RIGHT(K21,4)="ppou",RIGHT(K21,5)="prepa"),"360",IF(RIGHT(K21,4)="cpou","361",IF(OR(RIGHT(K21,4)="apou",RIGHT(K21,6)="molinf"),"363",IF(RIGHT(K21,4)="netp","364",IF(RIGHT(K21,4)="cmtr","365",IF(LEFT(K21,4)="form","873",IF(RIGHT(K21,7)="ce-cppt","902",""))))))))))</f>
        <v/>
      </c>
      <c r="K24" s="66" t="str">
        <f>IF(J24="","",IF(OR(J$3=Recap!$A$50,J$3=Recap!$A$51,J$3=Recap!$A$52,J$3=Recap!$A$53,J$3=Recap!$A$54,J$3=Recap!$A$55,J$3=Recap!$A$56,J$3=Recap!$A$57,J$3=Recap!$A$58,J$3=Recap!$A$59,J$3=Recap!$A$60,J$3=Recap!$A$61),(J23+K23)/1,J23+K23))</f>
        <v/>
      </c>
      <c r="L24" s="86" t="str">
        <f>IF(RIGHT(M21,4)="cuht","171",IF(RIGHT(M21,4)="netu","172",IF(RIGHT(M21,4)="auht","173",IF(OR(RIGHT(M21,4)="ppou",RIGHT(M21,5)="prepa"),"360",IF(RIGHT(M21,4)="cpou","361",IF(OR(RIGHT(M21,4)="apou",RIGHT(M21,6)="molinf"),"363",IF(RIGHT(M21,4)="netp","364",IF(RIGHT(M21,4)="cmtr","365",IF(LEFT(M21,4)="form","873",IF(RIGHT(M21,7)="ce-cppt","902",""))))))))))</f>
        <v/>
      </c>
      <c r="M24" s="86" t="str">
        <f>IF(L24="","",IF(OR(L$3=Recap!$A$50,L$3=Recap!$A$51,L$3=Recap!$A$52,L$3=Recap!$A$53,L$3=Recap!$A$54,L$3=Recap!$A$55,L$3=Recap!$A$56,L$3=Recap!$A$57,L$3=Recap!$A$58,L$3=Recap!$A$59,L$3=Recap!$A$60,L$3=Recap!$A$61),(L23+M23)/1,L23+M23))</f>
        <v/>
      </c>
      <c r="N24" s="86" t="str">
        <f>IF(RIGHT(O21,4)="cuht","171",IF(RIGHT(O21,4)="netu","172",IF(RIGHT(O21,4)="auht","173",IF(OR(RIGHT(O21,4)="ppou",RIGHT(O21,5)="prepa"),"360",IF(RIGHT(O21,4)="cpou","361",IF(OR(RIGHT(O21,4)="apou",RIGHT(O21,6)="molinf"),"363",IF(RIGHT(O21,4)="netp","364",IF(RIGHT(O21,4)="cmtr","365",IF(LEFT(O21,4)="form","873",IF(RIGHT(O21,7)="ce-cppt","902",""))))))))))</f>
        <v/>
      </c>
      <c r="O24" s="86" t="str">
        <f>IF(N24="","",IF(OR(N$3=Recap!$A$50,N$3=Recap!$A$51,N$3=Recap!$A$52,N$3=Recap!$A$53,N$3=Recap!$A$54,N$3=Recap!$A$55,N$3=Recap!$A$56,N$3=Recap!$A$57,N$3=Recap!$A$58,N$3=Recap!$A$59,N$3=Recap!$A$60,N$3=Recap!$A$61),(N23+O23)/1,N23+O23))</f>
        <v/>
      </c>
      <c r="P24" s="66" t="str">
        <f>IF(RIGHT(Q21,4)="cuht","171",IF(RIGHT(Q21,4)="netu","172",IF(RIGHT(Q21,4)="auht","173",IF(OR(RIGHT(Q21,4)="ppou",RIGHT(Q21,5)="prepa"),"360",IF(RIGHT(Q21,4)="cpou","361",IF(OR(RIGHT(Q21,4)="apou",RIGHT(Q21,6)="molinf"),"363",IF(RIGHT(Q21,4)="netp","364",IF(RIGHT(Q21,4)="cmtr","365",IF(LEFT(Q21,4)="form","873",IF(RIGHT(Q21,7)="ce-cppt","902",""))))))))))</f>
        <v>171</v>
      </c>
      <c r="Q24" s="66">
        <f ca="1">IF(P24="","",IF(OR(P$3=Recap!$A$50,P$3=Recap!$A$51,P$3=Recap!$A$52,P$3=Recap!$A$53,P$3=Recap!$A$54,P$3=Recap!$A$55,P$3=Recap!$A$56,P$3=Recap!$A$57,P$3=Recap!$A$58,P$3=Recap!$A$59,P$3=Recap!$A$60,P$3=Recap!$A$61),(P23+Q23)/1,P23+Q23))</f>
        <v>0.33333333333333337</v>
      </c>
      <c r="R24" s="66" t="str">
        <f>IF(RIGHT(S21,4)="cuht","171",IF(RIGHT(S21,4)="netu","172",IF(RIGHT(S21,4)="auht","173",IF(OR(RIGHT(S21,4)="ppou",RIGHT(S21,5)="prepa"),"360",IF(RIGHT(S21,4)="cpou","361",IF(OR(RIGHT(S21,4)="apou",RIGHT(S21,6)="molinf"),"363",IF(RIGHT(S21,4)="netp","364",IF(RIGHT(S21,4)="cmtr","365",IF(LEFT(S21,4)="form","873",IF(RIGHT(S21,7)="ce-cppt","902",""))))))))))</f>
        <v>171</v>
      </c>
      <c r="S24" s="66">
        <f ca="1">IF(R24="","",IF(OR(R$3=Recap!$A$50,R$3=Recap!$A$51,R$3=Recap!$A$52,R$3=Recap!$A$53,R$3=Recap!$A$54,R$3=Recap!$A$55,R$3=Recap!$A$56,R$3=Recap!$A$57,R$3=Recap!$A$58,R$3=Recap!$A$59,R$3=Recap!$A$60,R$3=Recap!$A$61),(R23+S23)/1,R23+S23))</f>
        <v>0.33333333333333337</v>
      </c>
      <c r="T24" s="66" t="str">
        <f>IF(RIGHT(U21,4)="cuht","171",IF(RIGHT(U21,4)="netu","172",IF(RIGHT(U21,4)="auht","173",IF(OR(RIGHT(U21,4)="ppou",RIGHT(U21,5)="prepa"),"360",IF(RIGHT(U21,4)="cpou","361",IF(OR(RIGHT(U21,4)="apou",RIGHT(U21,6)="molinf"),"363",IF(RIGHT(U21,4)="netp","364",IF(RIGHT(U21,4)="cmtr","365",IF(LEFT(U21,4)="form","873",IF(RIGHT(U21,7)="ce-cppt","902",""))))))))))</f>
        <v>171</v>
      </c>
      <c r="U24" s="66">
        <f ca="1">IF(T24="","",IF(OR(T$3=Recap!$A$50,T$3=Recap!$A$51,T$3=Recap!$A$52,T$3=Recap!$A$53,T$3=Recap!$A$54,T$3=Recap!$A$55,T$3=Recap!$A$56,T$3=Recap!$A$57,T$3=Recap!$A$58,T$3=Recap!$A$59,T$3=Recap!$A$60,T$3=Recap!$A$61),(T23+U23)/1,T23+U23))</f>
        <v>0.33333333333333337</v>
      </c>
      <c r="V24" s="66" t="str">
        <f>IF(RIGHT(W21,4)="cuht","171",IF(RIGHT(W21,4)="netu","172",IF(RIGHT(W21,4)="auht","173",IF(OR(RIGHT(W21,4)="ppou",RIGHT(W21,5)="prepa"),"360",IF(RIGHT(W21,4)="cpou","361",IF(OR(RIGHT(W21,4)="apou",RIGHT(W21,6)="molinf"),"363",IF(RIGHT(W21,4)="netp","364",IF(RIGHT(W21,4)="cmtr","365",IF(LEFT(W21,4)="form","873",IF(RIGHT(W21,7)="ce-cppt","902",""))))))))))</f>
        <v>171</v>
      </c>
      <c r="W24" s="66">
        <f ca="1">IF(V24="","",IF(OR(V$3=Recap!$A$50,V$3=Recap!$A$51,V$3=Recap!$A$52,V$3=Recap!$A$53,V$3=Recap!$A$54,V$3=Recap!$A$55,V$3=Recap!$A$56,V$3=Recap!$A$57,V$3=Recap!$A$58,V$3=Recap!$A$59,V$3=Recap!$A$60,V$3=Recap!$A$61),(V23+W23)/1,V23+W23))</f>
        <v>0.33333333333333337</v>
      </c>
      <c r="X24" s="66" t="str">
        <f>IF(RIGHT(Y21,4)="cuht","171",IF(RIGHT(Y21,4)="netu","172",IF(RIGHT(Y21,4)="auht","173",IF(OR(RIGHT(Y21,4)="ppou",RIGHT(Y21,5)="prepa"),"360",IF(RIGHT(Y21,4)="cpou","361",IF(OR(RIGHT(Y21,4)="apou",RIGHT(Y21,6)="molinf"),"363",IF(RIGHT(Y21,4)="netp","364",IF(RIGHT(Y21,4)="cmtr","365",IF(LEFT(Y21,4)="form","873",IF(RIGHT(Y21,7)="ce-cppt","902",""))))))))))</f>
        <v>171</v>
      </c>
      <c r="Y24" s="66">
        <f ca="1">IF(X24="","",IF(OR(X$3=Recap!$A$50,X$3=Recap!$A$51,X$3=Recap!$A$52,X$3=Recap!$A$53,X$3=Recap!$A$54,X$3=Recap!$A$55,X$3=Recap!$A$56,X$3=Recap!$A$57,X$3=Recap!$A$58,X$3=Recap!$A$59,X$3=Recap!$A$60,X$3=Recap!$A$61),(X23+Y23)/1,X23+Y23))</f>
        <v>0.33333333333333337</v>
      </c>
      <c r="Z24" s="86" t="str">
        <f>IF(RIGHT(AA21,4)="cuht","171",IF(RIGHT(AA21,4)="netu","172",IF(RIGHT(AA21,4)="auht","173",IF(OR(RIGHT(AA21,4)="ppou",RIGHT(AA21,5)="prepa"),"360",IF(RIGHT(AA21,4)="cpou","361",IF(OR(RIGHT(AA21,4)="apou",RIGHT(AA21,6)="molinf"),"363",IF(RIGHT(AA21,4)="netp","364",IF(RIGHT(AA21,4)="cmtr","365",IF(LEFT(AA21,4)="form","873",IF(RIGHT(AA21,7)="ce-cppt","902",""))))))))))</f>
        <v/>
      </c>
      <c r="AA24" s="86" t="str">
        <f>IF(Z24="","",IF(OR(Z$3=Recap!$A$50,Z$3=Recap!$A$51,Z$3=Recap!$A$52,Z$3=Recap!$A$53,Z$3=Recap!$A$54,Z$3=Recap!$A$55,Z$3=Recap!$A$56,Z$3=Recap!$A$57,Z$3=Recap!$A$58,Z$3=Recap!$A$59,Z$3=Recap!$A$60,Z$3=Recap!$A$61),(Z23+AA23)/1,Z23+AA23))</f>
        <v/>
      </c>
      <c r="AB24" s="86" t="str">
        <f>IF(RIGHT(AC21,4)="cuht","171",IF(RIGHT(AC21,4)="netu","172",IF(RIGHT(AC21,4)="auht","173",IF(OR(RIGHT(AC21,4)="ppou",RIGHT(AC21,5)="prepa"),"360",IF(RIGHT(AC21,4)="cpou","361",IF(OR(RIGHT(AC21,4)="apou",RIGHT(AC21,6)="molinf"),"363",IF(RIGHT(AC21,4)="netp","364",IF(RIGHT(AC21,4)="cmtr","365",IF(LEFT(AC21,4)="form","873",IF(RIGHT(AC21,7)="ce-cppt","902",""))))))))))</f>
        <v/>
      </c>
      <c r="AC24" s="86" t="str">
        <f>IF(AB24="","",IF(OR(AB$3=Recap!$A$50,AB$3=Recap!$A$51,AB$3=Recap!$A$52,AB$3=Recap!$A$53,AB$3=Recap!$A$54,AB$3=Recap!$A$55,AB$3=Recap!$A$56,AB$3=Recap!$A$57,AB$3=Recap!$A$58,AB$3=Recap!$A$59,AB$3=Recap!$A$60,AB$3=Recap!$A$61),(AB23+AC23)/1,AB23+AC23))</f>
        <v/>
      </c>
      <c r="AD24" s="61"/>
      <c r="AE24" s="66" t="str">
        <f>IF(RIGHT(AF21,4)="cuht","171",IF(RIGHT(AF21,4)="netu","172",IF(RIGHT(AF21,4)="auht","173",IF(OR(RIGHT(AF21,4)="ppou",RIGHT(AF21,5)="prepa"),"360",IF(RIGHT(AF21,4)="cpou","361",IF(OR(RIGHT(AF21,4)="apou",RIGHT(AF21,6)="molinf"),"363",IF(RIGHT(AF21,4)="netp","364",IF(RIGHT(AF21,4)="cmtr","365",IF(LEFT(AF21,4)="form","873",IF(RIGHT(AF21,7)="ce-cppt","902",""))))))))))</f>
        <v>171</v>
      </c>
      <c r="AF24" s="66">
        <f ca="1">IF(AE24="","",IF(OR(AE$3=Recap!$A$50,AE$3=Recap!$A$51,AE$3=Recap!$A$52,AE$3=Recap!$A$53,AE$3=Recap!$A$54,AE$3=Recap!$A$55,AE$3=Recap!$A$56,AE$3=Recap!$A$57,AE$3=Recap!$A$58,AE$3=Recap!$A$59,AE$3=Recap!$A$60,AE$3=Recap!$A$61),(AE23+AF23)/1,AE23+AF23))</f>
        <v>0</v>
      </c>
      <c r="AG24" s="86" t="str">
        <f>IF(RIGHT(AH21,4)="cuht","171",IF(RIGHT(AH21,4)="netu","172",IF(RIGHT(AH21,4)="auht","173",IF(OR(RIGHT(AH21,4)="ppou",RIGHT(AH21,5)="prepa"),"360",IF(RIGHT(AH21,4)="cpou","361",IF(OR(RIGHT(AH21,4)="apou",RIGHT(AH21,6)="molinf"),"363",IF(RIGHT(AH21,4)="netp","364",IF(RIGHT(AH21,4)="cmtr","365",IF(LEFT(AH21,4)="form","873",IF(RIGHT(AH21,7)="ce-cppt","902",""))))))))))</f>
        <v/>
      </c>
      <c r="AH24" s="86" t="str">
        <f>IF(AG24="","",IF(OR(AG$3=Recap!$A$50,AG$3=Recap!$A$51,AG$3=Recap!$A$52,AG$3=Recap!$A$53,AG$3=Recap!$A$54,AG$3=Recap!$A$55,AG$3=Recap!$A$56,AG$3=Recap!$A$57,AG$3=Recap!$A$58,AG$3=Recap!$A$59,AG$3=Recap!$A$60,AG$3=Recap!$A$61),(AG23+AH23)/1,AG23+AH23))</f>
        <v/>
      </c>
      <c r="AI24" s="66" t="str">
        <f>IF(RIGHT(AJ21,4)="cuht","171",IF(RIGHT(AJ21,4)="netu","172",IF(RIGHT(AJ21,4)="auht","173",IF(OR(RIGHT(AJ21,4)="ppou",RIGHT(AJ21,5)="prepa"),"360",IF(RIGHT(AJ21,4)="cpou","361",IF(OR(RIGHT(AJ21,4)="apou",RIGHT(AJ21,6)="molinf"),"363",IF(RIGHT(AJ21,4)="netp","364",IF(RIGHT(AJ21,4)="cmtr","365",IF(LEFT(AJ21,4)="form","873",IF(RIGHT(AJ21,7)="ce-cppt","902",""))))))))))</f>
        <v>171</v>
      </c>
      <c r="AJ24" s="66">
        <f ca="1">IF(AI24="","",IF(OR(AI$3=Recap!$A$50,AI$3=Recap!$A$51,AI$3=Recap!$A$52,AI$3=Recap!$A$53,AI$3=Recap!$A$54,AI$3=Recap!$A$55,AI$3=Recap!$A$56,AI$3=Recap!$A$57,AI$3=Recap!$A$58,AI$3=Recap!$A$59,AI$3=Recap!$A$60,AI$3=Recap!$A$61),(AI23+AJ23)/1,AI23+AJ23))</f>
        <v>0</v>
      </c>
      <c r="AK24" s="66" t="str">
        <f>IF(RIGHT(AL21,4)="cuht","171",IF(RIGHT(AL21,4)="netu","172",IF(RIGHT(AL21,4)="auht","173",IF(OR(RIGHT(AL21,4)="ppou",RIGHT(AL21,5)="prepa"),"360",IF(RIGHT(AL21,4)="cpou","361",IF(OR(RIGHT(AL21,4)="apou",RIGHT(AL21,6)="molinf"),"363",IF(RIGHT(AL21,4)="netp","364",IF(RIGHT(AL21,4)="cmtr","365",IF(LEFT(AL21,4)="form","873",IF(RIGHT(AL21,7)="ce-cppt","902",""))))))))))</f>
        <v>171</v>
      </c>
      <c r="AL24" s="66">
        <f ca="1">IF(AK24="","",IF(OR(AK$3=Recap!$A$50,AK$3=Recap!$A$51,AK$3=Recap!$A$52,AK$3=Recap!$A$53,AK$3=Recap!$A$54,AK$3=Recap!$A$55,AK$3=Recap!$A$56,AK$3=Recap!$A$57,AK$3=Recap!$A$58,AK$3=Recap!$A$59,AK$3=Recap!$A$60,AK$3=Recap!$A$61),(AK23+AL23)/1,AK23+AL23))</f>
        <v>0</v>
      </c>
      <c r="AM24" s="66" t="str">
        <f>IF(RIGHT(AN21,4)="cuht","171",IF(RIGHT(AN21,4)="netu","172",IF(RIGHT(AN21,4)="auht","173",IF(OR(RIGHT(AN21,4)="ppou",RIGHT(AN21,5)="prepa"),"360",IF(RIGHT(AN21,4)="cpou","361",IF(OR(RIGHT(AN21,4)="apou",RIGHT(AN21,6)="molinf"),"363",IF(RIGHT(AN21,4)="netp","364",IF(RIGHT(AN21,4)="cmtr","365",IF(LEFT(AN21,4)="form","873",IF(RIGHT(AN21,7)="ce-cppt","902",""))))))))))</f>
        <v>171</v>
      </c>
      <c r="AN24" s="66">
        <f ca="1">IF(AM24="","",IF(OR(AM$3=Recap!$A$50,AM$3=Recap!$A$51,AM$3=Recap!$A$52,AM$3=Recap!$A$53,AM$3=Recap!$A$54,AM$3=Recap!$A$55,AM$3=Recap!$A$56,AM$3=Recap!$A$57,AM$3=Recap!$A$58,AM$3=Recap!$A$59,AM$3=Recap!$A$60,AM$3=Recap!$A$61),(AM23+AN23)/1,AM23+AN23))</f>
        <v>0</v>
      </c>
      <c r="AO24" s="86" t="str">
        <f>IF(RIGHT(AP21,4)="cuht","171",IF(RIGHT(AP21,4)="netu","172",IF(RIGHT(AP21,4)="auht","173",IF(OR(RIGHT(AP21,4)="ppou",RIGHT(AP21,5)="prepa"),"360",IF(RIGHT(AP21,4)="cpou","361",IF(OR(RIGHT(AP21,4)="apou",RIGHT(AP21,6)="molinf"),"363",IF(RIGHT(AP21,4)="netp","364",IF(RIGHT(AP21,4)="cmtr","365",IF(LEFT(AP21,4)="form","873",IF(RIGHT(AP21,7)="ce-cppt","902",""))))))))))</f>
        <v/>
      </c>
      <c r="AP24" s="86" t="str">
        <f>IF(AO24="","",IF(OR(AO$3=Recap!$A$50,AO$3=Recap!$A$51,AO$3=Recap!$A$52,AO$3=Recap!$A$53,AO$3=Recap!$A$54,AO$3=Recap!$A$55,AO$3=Recap!$A$56,AO$3=Recap!$A$57,AO$3=Recap!$A$58,AO$3=Recap!$A$59,AO$3=Recap!$A$60,AO$3=Recap!$A$61),(AO23+AP23)/1,AO23+AP23))</f>
        <v/>
      </c>
      <c r="AQ24" s="86" t="str">
        <f>IF(RIGHT(AR21,4)="cuht","171",IF(RIGHT(AR21,4)="netu","172",IF(RIGHT(AR21,4)="auht","173",IF(OR(RIGHT(AR21,4)="ppou",RIGHT(AR21,5)="prepa"),"360",IF(RIGHT(AR21,4)="cpou","361",IF(OR(RIGHT(AR21,4)="apou",RIGHT(AR21,6)="molinf"),"363",IF(RIGHT(AR21,4)="netp","364",IF(RIGHT(AR21,4)="cmtr","365",IF(LEFT(AR21,4)="form","873",IF(RIGHT(AR21,7)="ce-cppt","902",""))))))))))</f>
        <v/>
      </c>
      <c r="AR24" s="86" t="str">
        <f>IF(AQ24="","",IF(OR(AQ$3=Recap!$A$50,AQ$3=Recap!$A$51,AQ$3=Recap!$A$52,AQ$3=Recap!$A$53,AQ$3=Recap!$A$54,AQ$3=Recap!$A$55,AQ$3=Recap!$A$56,AQ$3=Recap!$A$57,AQ$3=Recap!$A$58,AQ$3=Recap!$A$59,AQ$3=Recap!$A$60,AQ$3=Recap!$A$61),(AQ23+AR23)/1,AQ23+AR23))</f>
        <v/>
      </c>
      <c r="AS24" s="61"/>
      <c r="AT24" s="66" t="str">
        <f>IF(RIGHT(AU21,4)="cuht","171",IF(RIGHT(AU21,4)="netu","172",IF(RIGHT(AU21,4)="auht","173",IF(OR(RIGHT(AU21,4)="ppou",RIGHT(AU21,5)="prepa"),"360",IF(RIGHT(AU21,4)="cpou","361",IF(OR(RIGHT(AU21,4)="apou",RIGHT(AU21,6)="molinf"),"363",IF(RIGHT(AU21,4)="netp","364",IF(RIGHT(AU21,4)="cmtr","365",IF(LEFT(AU21,4)="form","873",IF(RIGHT(AU21,7)="ce-cppt","902",""))))))))))</f>
        <v/>
      </c>
      <c r="AU24" s="66" t="str">
        <f>IF(AT24="","",IF(OR(AT$3=Recap!$A$50,AT$3=Recap!$A$51,AT$3=Recap!$A$52,AT$3=Recap!$A$53,AT$3=Recap!$A$54,AT$3=Recap!$A$55,AT$3=Recap!$A$56,AT$3=Recap!$A$57,AT$3=Recap!$A$58,AT$3=Recap!$A$59,AT$3=Recap!$A$60,AT$3=Recap!$A$61),(AT23+AU23)/1,AT23+AU23))</f>
        <v/>
      </c>
      <c r="AV24" s="86" t="str">
        <f>IF(RIGHT(AW21,4)="cuht","171",IF(RIGHT(AW21,4)="netu","172",IF(RIGHT(AW21,4)="auht","173",IF(OR(RIGHT(AW21,4)="ppou",RIGHT(AW21,5)="prepa"),"360",IF(RIGHT(AW21,4)="cpou","361",IF(OR(RIGHT(AW21,4)="apou",RIGHT(AW21,6)="molinf"),"363",IF(RIGHT(AW21,4)="netp","364",IF(RIGHT(AW21,4)="cmtr","365",IF(LEFT(AW21,4)="form","873",IF(RIGHT(AW21,7)="ce-cppt","902",""))))))))))</f>
        <v/>
      </c>
      <c r="AW24" s="86" t="str">
        <f>IF(AV24="","",IF(OR(AV$3=Recap!$A$50,AV$3=Recap!$A$51,AV$3=Recap!$A$52,AV$3=Recap!$A$53,AV$3=Recap!$A$54,AV$3=Recap!$A$55,AV$3=Recap!$A$56,AV$3=Recap!$A$57,AV$3=Recap!$A$58,AV$3=Recap!$A$59,AV$3=Recap!$A$60,AV$3=Recap!$A$61),(AV23+AW23)/1,AV23+AW23))</f>
        <v/>
      </c>
      <c r="AX24" s="66" t="str">
        <f>IF(RIGHT(AY21,4)="cuht","171",IF(RIGHT(AY21,4)="netu","172",IF(RIGHT(AY21,4)="auht","173",IF(OR(RIGHT(AY21,4)="ppou",RIGHT(AY21,5)="prepa"),"360",IF(RIGHT(AY21,4)="cpou","361",IF(OR(RIGHT(AY21,4)="apou",RIGHT(AY21,6)="molinf"),"363",IF(RIGHT(AY21,4)="netp","364",IF(RIGHT(AY21,4)="cmtr","365",IF(LEFT(AY21,4)="form","873",IF(RIGHT(AY21,7)="ce-cppt","902",""))))))))))</f>
        <v/>
      </c>
      <c r="AY24" s="66" t="str">
        <f>IF(AX24="","",IF(OR(AX$3=Recap!$A$50,AX$3=Recap!$A$51,AX$3=Recap!$A$52,AX$3=Recap!$A$53,AX$3=Recap!$A$54,AX$3=Recap!$A$55,AX$3=Recap!$A$56,AX$3=Recap!$A$57,AX$3=Recap!$A$58,AX$3=Recap!$A$59,AX$3=Recap!$A$60,AX$3=Recap!$A$61),(AX23+AY23)/1,AX23+AY23))</f>
        <v/>
      </c>
      <c r="AZ24" s="66" t="str">
        <f>IF(RIGHT(BA21,4)="cuht","171",IF(RIGHT(BA21,4)="netu","172",IF(RIGHT(BA21,4)="auht","173",IF(OR(RIGHT(BA21,4)="ppou",RIGHT(BA21,5)="prepa"),"360",IF(RIGHT(BA21,4)="cpou","361",IF(OR(RIGHT(BA21,4)="apou",RIGHT(BA21,6)="molinf"),"363",IF(RIGHT(BA21,4)="netp","364",IF(RIGHT(BA21,4)="cmtr","365",IF(LEFT(BA21,4)="form","873",IF(RIGHT(BA21,7)="ce-cppt","902",""))))))))))</f>
        <v/>
      </c>
      <c r="BA24" s="66" t="str">
        <f>IF(AZ24="","",IF(OR(AZ$3=Recap!$A$50,AZ$3=Recap!$A$51,AZ$3=Recap!$A$52,AZ$3=Recap!$A$53,AZ$3=Recap!$A$54,AZ$3=Recap!$A$55,AZ$3=Recap!$A$56,AZ$3=Recap!$A$57,AZ$3=Recap!$A$58,AZ$3=Recap!$A$59,AZ$3=Recap!$A$60,AZ$3=Recap!$A$61),(AZ23+BA23)/1,AZ23+BA23))</f>
        <v/>
      </c>
      <c r="BB24" s="66" t="str">
        <f>IF(RIGHT(BC21,4)="cuht","171",IF(RIGHT(BC21,4)="netu","172",IF(RIGHT(BC21,4)="auht","173",IF(OR(RIGHT(BC21,4)="ppou",RIGHT(BC21,5)="prepa"),"360",IF(RIGHT(BC21,4)="cpou","361",IF(OR(RIGHT(BC21,4)="apou",RIGHT(BC21,6)="molinf"),"363",IF(RIGHT(BC21,4)="netp","364",IF(RIGHT(BC21,4)="cmtr","365",IF(LEFT(BC21,4)="form","873",IF(RIGHT(BC21,7)="ce-cppt","902",""))))))))))</f>
        <v/>
      </c>
      <c r="BC24" s="66" t="str">
        <f>IF(BB24="","",IF(OR(BB$3=Recap!$A$50,BB$3=Recap!$A$51,BB$3=Recap!$A$52,BB$3=Recap!$A$53,BB$3=Recap!$A$54,BB$3=Recap!$A$55,BB$3=Recap!$A$56,BB$3=Recap!$A$57,BB$3=Recap!$A$58,BB$3=Recap!$A$59,BB$3=Recap!$A$60,BB$3=Recap!$A$61),(BB23+BC23)/1,BB23+BC23))</f>
        <v/>
      </c>
      <c r="BD24" s="66" t="str">
        <f>IF(RIGHT(BE21,4)="cuht","171",IF(RIGHT(BE21,4)="netu","172",IF(RIGHT(BE21,4)="auht","173",IF(OR(RIGHT(BE21,4)="ppou",RIGHT(BE21,5)="prepa"),"360",IF(RIGHT(BE21,4)="cpou","361",IF(OR(RIGHT(BE21,4)="apou",RIGHT(BE21,6)="molinf"),"363",IF(RIGHT(BE21,4)="netp","364",IF(RIGHT(BE21,4)="cmtr","365",IF(LEFT(BE21,4)="form","873",IF(RIGHT(BE21,7)="ce-cppt","902",""))))))))))</f>
        <v/>
      </c>
      <c r="BE24" s="66" t="str">
        <f>IF(BD24="","",IF(OR(BD$3=Recap!$A$50,BD$3=Recap!$A$51,BD$3=Recap!$A$52,BD$3=Recap!$A$53,BD$3=Recap!$A$54,BD$3=Recap!$A$55,BD$3=Recap!$A$56,BD$3=Recap!$A$57,BD$3=Recap!$A$58,BD$3=Recap!$A$59,BD$3=Recap!$A$60,BD$3=Recap!$A$61),(BD23+BE23)/1,BD23+BE23))</f>
        <v/>
      </c>
      <c r="BF24" s="66" t="str">
        <f>IF(RIGHT(BG21,4)="cuht","171",IF(RIGHT(BG21,4)="netu","172",IF(RIGHT(BG21,4)="auht","173",IF(OR(RIGHT(BG21,4)="ppou",RIGHT(BG21,5)="prepa"),"360",IF(RIGHT(BG21,4)="cpou","361",IF(OR(RIGHT(BG21,4)="apou",RIGHT(BG21,6)="molinf"),"363",IF(RIGHT(BG21,4)="netp","364",IF(RIGHT(BG21,4)="cmtr","365",IF(LEFT(BG21,4)="form","873",IF(RIGHT(BG21,7)="ce-cppt","902",""))))))))))</f>
        <v/>
      </c>
      <c r="BG24" s="66" t="str">
        <f>IF(BF24="","",IF(OR(BF$3=Recap!$A$50,BF$3=Recap!$A$51,BF$3=Recap!$A$52,BF$3=Recap!$A$53,BF$3=Recap!$A$54,BF$3=Recap!$A$55,BF$3=Recap!$A$56,BF$3=Recap!$A$57,BF$3=Recap!$A$58,BF$3=Recap!$A$59,BF$3=Recap!$A$60,BF$3=Recap!$A$61),(BF23+BG23)/1,BF23+BG23))</f>
        <v/>
      </c>
      <c r="BH24" s="12"/>
    </row>
    <row r="25" spans="1:60" ht="14.4" customHeight="1" x14ac:dyDescent="0.3">
      <c r="A25" s="125" t="s">
        <v>73</v>
      </c>
      <c r="B25" s="81"/>
      <c r="C25" s="100" t="s">
        <v>27</v>
      </c>
      <c r="D25" s="68">
        <v>0.58333333333333337</v>
      </c>
      <c r="E25" s="120" t="s">
        <v>28</v>
      </c>
      <c r="F25" s="68">
        <v>0.58333333333333337</v>
      </c>
      <c r="G25" s="120" t="s">
        <v>28</v>
      </c>
      <c r="H25" s="68">
        <v>0.58333333333333337</v>
      </c>
      <c r="I25" s="120" t="s">
        <v>28</v>
      </c>
      <c r="J25" s="68">
        <v>0.58333333333333337</v>
      </c>
      <c r="K25" s="120" t="s">
        <v>28</v>
      </c>
      <c r="L25" s="79"/>
      <c r="M25" s="100"/>
      <c r="N25" s="79"/>
      <c r="O25" s="98"/>
      <c r="P25" s="55">
        <v>0.25</v>
      </c>
      <c r="Q25" s="95" t="s">
        <v>28</v>
      </c>
      <c r="R25" s="55">
        <v>0.25</v>
      </c>
      <c r="S25" s="95" t="s">
        <v>28</v>
      </c>
      <c r="T25" s="55">
        <v>0.25</v>
      </c>
      <c r="U25" s="95" t="s">
        <v>28</v>
      </c>
      <c r="V25" s="55">
        <v>0.25</v>
      </c>
      <c r="W25" s="95" t="s">
        <v>28</v>
      </c>
      <c r="X25" s="55">
        <v>0.25</v>
      </c>
      <c r="Y25" s="95" t="s">
        <v>28</v>
      </c>
      <c r="Z25" s="79"/>
      <c r="AA25" s="116"/>
      <c r="AB25" s="79"/>
      <c r="AC25" s="118"/>
      <c r="AD25" s="97">
        <f ca="1">SUM(P27:AC27)</f>
        <v>1.729166666666667</v>
      </c>
      <c r="AE25" s="55">
        <v>0.25</v>
      </c>
      <c r="AF25" s="106" t="s">
        <v>28</v>
      </c>
      <c r="AG25" s="79"/>
      <c r="AH25" s="116" t="s">
        <v>27</v>
      </c>
      <c r="AI25" s="55">
        <v>0.25</v>
      </c>
      <c r="AJ25" s="106" t="s">
        <v>28</v>
      </c>
      <c r="AK25" s="55">
        <v>0.25</v>
      </c>
      <c r="AL25" s="106" t="s">
        <v>28</v>
      </c>
      <c r="AM25" s="55">
        <v>0.25</v>
      </c>
      <c r="AN25" s="106" t="s">
        <v>28</v>
      </c>
      <c r="AO25" s="79"/>
      <c r="AP25" s="116"/>
      <c r="AQ25" s="79"/>
      <c r="AR25" s="118"/>
      <c r="AS25" s="97">
        <f ca="1">SUM(AE27:AR27)</f>
        <v>0</v>
      </c>
      <c r="AT25" s="55"/>
      <c r="AU25" s="106"/>
      <c r="AV25" s="79"/>
      <c r="AW25" s="116"/>
      <c r="AX25" s="57"/>
      <c r="AY25" s="106"/>
      <c r="AZ25" s="57"/>
      <c r="BA25" s="106"/>
      <c r="BB25" s="57"/>
      <c r="BC25" s="106"/>
      <c r="BD25" s="57"/>
      <c r="BE25" s="106"/>
      <c r="BF25" s="57"/>
      <c r="BG25" s="122"/>
      <c r="BH25" s="124">
        <f ca="1">SUM(AT27:BG27)</f>
        <v>0</v>
      </c>
    </row>
    <row r="26" spans="1:60" ht="16.2" customHeight="1" thickBot="1" x14ac:dyDescent="0.35">
      <c r="A26" s="126"/>
      <c r="B26" s="82"/>
      <c r="C26" s="101"/>
      <c r="D26" s="70">
        <v>0.91666666666666663</v>
      </c>
      <c r="E26" s="121"/>
      <c r="F26" s="70">
        <v>0.91666666666666663</v>
      </c>
      <c r="G26" s="121"/>
      <c r="H26" s="70">
        <v>0.91666666666666663</v>
      </c>
      <c r="I26" s="121"/>
      <c r="J26" s="70">
        <v>0.91666666666666663</v>
      </c>
      <c r="K26" s="121"/>
      <c r="L26" s="80"/>
      <c r="M26" s="101"/>
      <c r="N26" s="80"/>
      <c r="O26" s="99"/>
      <c r="P26" s="56">
        <v>0.58333333333333337</v>
      </c>
      <c r="Q26" s="96"/>
      <c r="R26" s="56">
        <v>0.58333333333333337</v>
      </c>
      <c r="S26" s="96"/>
      <c r="T26" s="56">
        <v>0.58333333333333337</v>
      </c>
      <c r="U26" s="96"/>
      <c r="V26" s="77">
        <v>0.64583333333333337</v>
      </c>
      <c r="W26" s="96"/>
      <c r="X26" s="56">
        <v>0.58333333333333337</v>
      </c>
      <c r="Y26" s="96"/>
      <c r="Z26" s="80"/>
      <c r="AA26" s="117"/>
      <c r="AB26" s="80"/>
      <c r="AC26" s="119"/>
      <c r="AD26" s="97"/>
      <c r="AE26" s="56">
        <v>0.58333333333333337</v>
      </c>
      <c r="AF26" s="107"/>
      <c r="AG26" s="80"/>
      <c r="AH26" s="117"/>
      <c r="AI26" s="56">
        <v>0.58333333333333337</v>
      </c>
      <c r="AJ26" s="107"/>
      <c r="AK26" s="56">
        <v>0.58333333333333337</v>
      </c>
      <c r="AL26" s="107"/>
      <c r="AM26" s="56">
        <v>0.58333333333333337</v>
      </c>
      <c r="AN26" s="107"/>
      <c r="AO26" s="80"/>
      <c r="AP26" s="117"/>
      <c r="AQ26" s="80"/>
      <c r="AR26" s="119"/>
      <c r="AS26" s="97"/>
      <c r="AT26" s="56"/>
      <c r="AU26" s="107"/>
      <c r="AV26" s="80"/>
      <c r="AW26" s="117"/>
      <c r="AX26" s="58"/>
      <c r="AY26" s="107"/>
      <c r="AZ26" s="58"/>
      <c r="BA26" s="107"/>
      <c r="BB26" s="58"/>
      <c r="BC26" s="107"/>
      <c r="BD26" s="58"/>
      <c r="BE26" s="107"/>
      <c r="BF26" s="58"/>
      <c r="BG26" s="123"/>
      <c r="BH26" s="124"/>
    </row>
    <row r="27" spans="1:60" ht="15" hidden="1" customHeight="1" x14ac:dyDescent="0.4">
      <c r="A27" s="52"/>
      <c r="B27" s="66">
        <f ca="1">IF(B$3&gt;$BI$4,0,IF(OR(ISBLANK(B25),ISBLANK(B26),ISBLANK(C25),LEFT(C25,4)="jour",LEFT(C25,4)="form"),0,IF(COUNTIF(fériés,B$3)&gt;0,MOD((B26-B25),1)*1,MOD((B26-B25),1))))</f>
        <v>0</v>
      </c>
      <c r="C27" s="66">
        <f ca="1">IF(B$3&gt;$BI$4,0,IF(AND(ISNUMBER(B25),ISNUMBER(B26),OR(LEFT(C25,4)="jour",LEFT(C25,4)="form")),IF(COUNTIF(fériés,B$3)&gt;0,MOD(-$BH$4+(B26-B25),1)*1,MOD(-$BH$4+(B26-B25),1)),IF(AND(ISBLANK(B25),ISBLANK(B26)),IF(OR(C25="r",C25="c",C25="a",C25="m",C25="f",C25="cp",C25="s",C25="congé parent"),$BH$3,0),0)))</f>
        <v>0.31666666666666665</v>
      </c>
      <c r="D27" s="66">
        <f ca="1">IF(D$3&gt;$BI$4,0,IF(OR(ISBLANK(D25),ISBLANK(D26),ISBLANK(E25),LEFT(E25,4)="jour",LEFT(E25,4)="form"),0,IF(COUNTIF(fériés,D$3)&gt;0,MOD((D26-D25),1)*1,MOD((D26-D25),1))))</f>
        <v>0.33333333333333326</v>
      </c>
      <c r="E27" s="66">
        <f ca="1">IF(D$3&gt;$BI$4,0,IF(AND(ISNUMBER(D25),ISNUMBER(D26),OR(LEFT(E25,4)="jour",LEFT(E25,4)="form")),IF(COUNTIF(fériés,D$3)&gt;0,MOD(-$BH$4+(D26-D25),1)*1,MOD(-$BH$4+(D26-D25),1)),IF(AND(ISBLANK(D25),ISBLANK(D26)),IF(OR(E25="r",E25="c",E25="a",E25="m",E25="f",E25="cp",E25="s",E25="congé parent"),$BH$3,0),0)))</f>
        <v>0</v>
      </c>
      <c r="F27" s="66">
        <f ca="1">IF(F$3&gt;$BI$4,0,IF(OR(ISBLANK(F25),ISBLANK(F26),ISBLANK(G25),LEFT(G25,4)="jour",LEFT(G25,4)="form"),0,IF(COUNTIF(fériés,F$3)&gt;0,MOD((F26-F25),1)*1,MOD((F26-F25),1))))</f>
        <v>0.33333333333333326</v>
      </c>
      <c r="G27" s="66">
        <f ca="1">IF(F$3&gt;$BI$4,0,IF(AND(ISNUMBER(F25),ISNUMBER(F26),OR(LEFT(G25,4)="jour",LEFT(G25,4)="form")),IF(COUNTIF(fériés,F$3)&gt;0,MOD(-$BH$4+(F26-F25),1)*1,MOD(-$BH$4+(F26-F25),1)),IF(AND(ISBLANK(F25),ISBLANK(F26)),IF(OR(G25="r",G25="c",G25="a",G25="m",G25="f",G25="cp",G25="s",G25="congé parent"),$BH$3,0),0)))</f>
        <v>0</v>
      </c>
      <c r="H27" s="66">
        <f ca="1">IF(H$3&gt;$BI$4,0,IF(OR(ISBLANK(H25),ISBLANK(H26),ISBLANK(I25),LEFT(I25,4)="jour",LEFT(I25,4)="form"),0,IF(COUNTIF(fériés,H$3)&gt;0,MOD((H26-H25),1)*1,MOD((H26-H25),1))))</f>
        <v>0.33333333333333326</v>
      </c>
      <c r="I27" s="66">
        <f ca="1">IF(H$3&gt;$BI$4,0,IF(AND(ISNUMBER(H25),ISNUMBER(H26),OR(LEFT(I25,4)="jour",LEFT(I25,4)="form")),IF(COUNTIF(fériés,H$3)&gt;0,MOD(-$BH$4+(H26-H25),1)*1,MOD(-$BH$4+(H26-H25),1)),IF(AND(ISBLANK(H25),ISBLANK(H26)),IF(OR(I25="r",I25="c",I25="a",I25="m",I25="f",I25="cp",I25="s",I25="congé parent"),$BH$3,0),0)))</f>
        <v>0</v>
      </c>
      <c r="J27" s="66">
        <f ca="1">IF(J$3&gt;$BI$4,0,IF(OR(ISBLANK(J25),ISBLANK(J26),ISBLANK(K25),LEFT(K25,4)="jour",LEFT(K25,4)="form"),0,IF(COUNTIF(fériés,J$3)&gt;0,MOD((J26-J25),1)*1,MOD((J26-J25),1))))</f>
        <v>0.33333333333333326</v>
      </c>
      <c r="K27" s="66">
        <f ca="1">IF(J$3&gt;$BI$4,0,IF(AND(ISNUMBER(J25),ISNUMBER(J26),OR(LEFT(K25,4)="jour",LEFT(K25,4)="form")),IF(COUNTIF(fériés,J$3)&gt;0,MOD(-$BH$4+(J26-J25),1)*1,MOD(-$BH$4+(J26-J25),1)),IF(AND(ISBLANK(J25),ISBLANK(J26)),IF(OR(K25="r",K25="c",K25="a",K25="m",K25="f",K25="cp",K25="s",K25="congé parent"),$BH$3,0),0)))</f>
        <v>0</v>
      </c>
      <c r="L27" s="86">
        <f ca="1">IF(L$3&gt;$BI$4,0,IF(OR(ISBLANK(L25),ISBLANK(L26),ISBLANK(M25),LEFT(M25,4)="jour",LEFT(M25,4)="form"),0,IF(COUNTIF(fériés,L$3)&gt;0,MOD((L26-L25),1)*1,MOD((L26-L25),1))))</f>
        <v>0</v>
      </c>
      <c r="M27" s="86">
        <f ca="1">IF(L$3&gt;$BI$4,0,IF(AND(ISNUMBER(L25),ISNUMBER(L26),OR(LEFT(M25,4)="jour",LEFT(M25,4)="form")),IF(COUNTIF(fériés,L$3)&gt;0,MOD(-$BH$4+(L26-L25),1)*1,MOD(-$BH$4+(L26-L25),1)),IF(AND(ISBLANK(L25),ISBLANK(L26)),IF(OR(M25="r",M25="c",M25="a",M25="m",M25="f",M25="cp",M25="s",M25="congé parent"),$BH$3,0),0)))</f>
        <v>0</v>
      </c>
      <c r="N27" s="86">
        <f ca="1">IF(N$3&gt;$BI$4,0,IF(OR(ISBLANK(N25),ISBLANK(N26),ISBLANK(O25),LEFT(O25,4)="jour",LEFT(O25,4)="form"),0,IF(COUNTIF(fériés,N$3)&gt;0,MOD((N26-N25),1)*1,MOD((N26-N25),1))))</f>
        <v>0</v>
      </c>
      <c r="O27" s="86">
        <f ca="1">IF(N$3&gt;$BI$4,0,IF(AND(ISNUMBER(N25),ISNUMBER(N26),OR(LEFT(O25,4)="jour",LEFT(O25,4)="form")),IF(COUNTIF(fériés,N$3)&gt;0,MOD(-$BH$4+(N26-N25),1)*1,MOD(-$BH$4+(N26-N25),1)),IF(AND(ISBLANK(N25),ISBLANK(N26)),IF(OR(O25="r",O25="c",O25="a",O25="m",O25="f",O25="cp",O25="s",O25="congé parent"),$BH$3,0),0)))</f>
        <v>0</v>
      </c>
      <c r="P27" s="66">
        <f ca="1">IF(P$3&gt;$BI$4,0,IF(OR(ISBLANK(P25),ISBLANK(P26),ISBLANK(Q25),LEFT(Q25,4)="jour",LEFT(Q25,4)="form"),0,IF(COUNTIF(fériés,P$3)&gt;0,MOD((P26-P25),1)*1,MOD((P26-P25),1))))</f>
        <v>0.33333333333333337</v>
      </c>
      <c r="Q27" s="66">
        <f ca="1">IF(P$3&gt;$BI$4,0,IF(AND(ISNUMBER(P25),ISNUMBER(P26),OR(LEFT(Q25,4)="jour",LEFT(Q25,4)="form")),IF(COUNTIF(fériés,P$3)&gt;0,MOD(-$BH$4+(P26-P25),1)*1,MOD(-$BH$4+(P26-P25),1)),IF(AND(ISBLANK(P25),ISBLANK(P26)),IF(OR(Q25="r",Q25="c",Q25="a",Q25="m",Q25="f",Q25="cp",Q25="s",Q25="congé parent"),$BH$3,0),0)))</f>
        <v>0</v>
      </c>
      <c r="R27" s="66">
        <f ca="1">IF(R$3&gt;$BI$4,0,IF(OR(ISBLANK(R25),ISBLANK(R26),ISBLANK(S25),LEFT(S25,4)="jour",LEFT(S25,4)="form"),0,IF(COUNTIF(fériés,R$3)&gt;0,MOD((R26-R25),1)*1,MOD((R26-R25),1))))</f>
        <v>0.33333333333333337</v>
      </c>
      <c r="S27" s="66">
        <f ca="1">IF(R$3&gt;$BI$4,0,IF(AND(ISNUMBER(R25),ISNUMBER(R26),OR(LEFT(S25,4)="jour",LEFT(S25,4)="form")),IF(COUNTIF(fériés,R$3)&gt;0,MOD(-$BH$4+(R26-R25),1)*1,MOD(-$BH$4+(R26-R25),1)),IF(AND(ISBLANK(R25),ISBLANK(R26)),IF(OR(S25="r",S25="c",S25="a",S25="m",S25="f",S25="cp",S25="s",S25="congé parent"),$BH$3,0),0)))</f>
        <v>0</v>
      </c>
      <c r="T27" s="66">
        <f ca="1">IF(T$3&gt;$BI$4,0,IF(OR(ISBLANK(T25),ISBLANK(T26),ISBLANK(U25),LEFT(U25,4)="jour",LEFT(U25,4)="form"),0,IF(COUNTIF(fériés,T$3)&gt;0,MOD((T26-T25),1)*1,MOD((T26-T25),1))))</f>
        <v>0.33333333333333337</v>
      </c>
      <c r="U27" s="66">
        <f ca="1">IF(T$3&gt;$BI$4,0,IF(AND(ISNUMBER(T25),ISNUMBER(T26),OR(LEFT(U25,4)="jour",LEFT(U25,4)="form")),IF(COUNTIF(fériés,T$3)&gt;0,MOD(-$BH$4+(T26-T25),1)*1,MOD(-$BH$4+(T26-T25),1)),IF(AND(ISBLANK(T25),ISBLANK(T26)),IF(OR(U25="r",U25="c",U25="a",U25="m",U25="f",U25="cp",U25="s",U25="congé parent"),$BH$3,0),0)))</f>
        <v>0</v>
      </c>
      <c r="V27" s="66">
        <f ca="1">IF(V$3&gt;$BI$4,0,IF(OR(ISBLANK(V25),ISBLANK(V26),ISBLANK(W25),LEFT(W25,4)="jour",LEFT(W25,4)="form"),0,IF(COUNTIF(fériés,V$3)&gt;0,MOD((V26-V25),1)*1,MOD((V26-V25),1))))</f>
        <v>0.39583333333333337</v>
      </c>
      <c r="W27" s="66">
        <f ca="1">IF(V$3&gt;$BI$4,0,IF(AND(ISNUMBER(V25),ISNUMBER(V26),OR(LEFT(W25,4)="jour",LEFT(W25,4)="form")),IF(COUNTIF(fériés,V$3)&gt;0,MOD(-$BH$4+(V26-V25),1)*1,MOD(-$BH$4+(V26-V25),1)),IF(AND(ISBLANK(V25),ISBLANK(V26)),IF(OR(W25="r",W25="c",W25="a",W25="m",W25="f",W25="cp",W25="s",W25="congé parent"),$BH$3,0),0)))</f>
        <v>0</v>
      </c>
      <c r="X27" s="66">
        <f ca="1">IF(X$3&gt;$BI$4,0,IF(OR(ISBLANK(X25),ISBLANK(X26),ISBLANK(Y25),LEFT(Y25,4)="jour",LEFT(Y25,4)="form"),0,IF(COUNTIF(fériés,X$3)&gt;0,MOD((X26-X25),1)*1,MOD((X26-X25),1))))</f>
        <v>0.33333333333333337</v>
      </c>
      <c r="Y27" s="66">
        <f ca="1">IF(X$3&gt;$BI$4,0,IF(AND(ISNUMBER(X25),ISNUMBER(X26),OR(LEFT(Y25,4)="jour",LEFT(Y25,4)="form")),IF(COUNTIF(fériés,X$3)&gt;0,MOD(-$BH$4+(X26-X25),1)*1,MOD(-$BH$4+(X26-X25),1)),IF(AND(ISBLANK(X25),ISBLANK(X26)),IF(OR(Y25="r",Y25="c",Y25="a",Y25="m",Y25="f",Y25="cp",Y25="s",Y25="congé parent"),$BH$3,0),0)))</f>
        <v>0</v>
      </c>
      <c r="Z27" s="86">
        <f ca="1">IF(Z$3&gt;$BI$4,0,IF(OR(ISBLANK(Z25),ISBLANK(Z26),ISBLANK(AA25),LEFT(AA25,4)="jour",LEFT(AA25,4)="form"),0,IF(COUNTIF(fériés,Z$3)&gt;0,MOD((Z26-Z25),1)*1,MOD((Z26-Z25),1))))</f>
        <v>0</v>
      </c>
      <c r="AA27" s="86">
        <f ca="1">IF(Z$3&gt;$BI$4,0,IF(AND(ISNUMBER(Z25),ISNUMBER(Z26),OR(LEFT(AA25,4)="jour",LEFT(AA25,4)="form")),IF(COUNTIF(fériés,Z$3)&gt;0,MOD(-$BH$4+(Z26-Z25),1)*1,MOD(-$BH$4+(Z26-Z25),1)),IF(AND(ISBLANK(Z25),ISBLANK(Z26)),IF(OR(AA25="r",AA25="c",AA25="a",AA25="m",AA25="f",AA25="cp",AA25="s",AA25="congé parent"),$BH$3,0),0)))</f>
        <v>0</v>
      </c>
      <c r="AB27" s="86">
        <f ca="1">IF(AB$3&gt;$BI$4,0,IF(OR(ISBLANK(AB25),ISBLANK(AB26),ISBLANK(AC25),LEFT(AC25,4)="jour",LEFT(AC25,4)="form"),0,IF(COUNTIF(fériés,AB$3)&gt;0,MOD((AB26-AB25),1)*1,MOD((AB26-AB25),1))))</f>
        <v>0</v>
      </c>
      <c r="AC27" s="86">
        <f ca="1">IF(AB$3&gt;$BI$4,0,IF(AND(ISNUMBER(AB25),ISNUMBER(AB26),OR(LEFT(AC25,4)="jour",LEFT(AC25,4)="form")),IF(COUNTIF(fériés,AB$3)&gt;0,MOD(-$BH$4+(AB26-AB25),1)*1,MOD(-$BH$4+(AB26-AB25),1)),IF(AND(ISBLANK(AB25),ISBLANK(AB26)),IF(OR(AC25="r",AC25="c",AC25="a",AC25="m",AC25="f",AC25="cp",AC25="s",AC25="congé parent"),$BH$3,0),0)))</f>
        <v>0</v>
      </c>
      <c r="AD27" s="61"/>
      <c r="AE27" s="66">
        <f ca="1">IF(AE$3&gt;$BI$4,0,IF(OR(ISBLANK(AE25),ISBLANK(AE26),ISBLANK(AF25),LEFT(AF25,4)="jour",LEFT(AF25,4)="form"),0,IF(COUNTIF(fériés,AE$3)&gt;0,MOD((AE26-AE25),1)*1,MOD((AE26-AE25),1))))</f>
        <v>0</v>
      </c>
      <c r="AF27" s="66">
        <f ca="1">IF(AE$3&gt;$BI$4,0,IF(AND(ISNUMBER(AE25),ISNUMBER(AE26),OR(LEFT(AF25,4)="jour",LEFT(AF25,4)="form")),IF(COUNTIF(fériés,AE$3)&gt;0,MOD(-$BH$4+(AE26-AE25),1)*1,MOD(-$BH$4+(AE26-AE25),1)),IF(AND(ISBLANK(AE25),ISBLANK(AE26)),IF(OR(AF25="r",AF25="c",AF25="a",AF25="m",AF25="f",AF25="cp",AF25="s",AF25="congé parent"),$BH$3,0),0)))</f>
        <v>0</v>
      </c>
      <c r="AG27" s="86">
        <f ca="1">IF(AG$3&gt;$BI$4,0,IF(OR(ISBLANK(AG25),ISBLANK(AG26),ISBLANK(AH25),LEFT(AH25,4)="jour",LEFT(AH25,4)="form"),0,IF(COUNTIF(fériés,AG$3)&gt;0,MOD((AG26-AG25),1)*1,MOD((AG26-AG25),1))))</f>
        <v>0</v>
      </c>
      <c r="AH27" s="86">
        <f ca="1">IF(AG$3&gt;$BI$4,0,IF(AND(ISNUMBER(AG25),ISNUMBER(AG26),OR(LEFT(AH25,4)="jour",LEFT(AH25,4)="form")),IF(COUNTIF(fériés,AG$3)&gt;0,MOD(-$BH$4+(AG26-AG25),1)*1,MOD(-$BH$4+(AG26-AG25),1)),IF(AND(ISBLANK(AG25),ISBLANK(AG26)),IF(OR(AH25="r",AH25="c",AH25="a",AH25="m",AH25="f",AH25="cp",AH25="s",AH25="congé parent"),$BH$3,0),0)))</f>
        <v>0</v>
      </c>
      <c r="AI27" s="66">
        <f ca="1">IF(AI$3&gt;$BI$4,0,IF(OR(ISBLANK(AI25),ISBLANK(AI26),ISBLANK(AJ25),LEFT(AJ25,4)="jour",LEFT(AJ25,4)="form"),0,IF(COUNTIF(fériés,AI$3)&gt;0,MOD((AI26-AI25),1)*1,MOD((AI26-AI25),1))))</f>
        <v>0</v>
      </c>
      <c r="AJ27" s="66">
        <f ca="1">IF(AI$3&gt;$BI$4,0,IF(AND(ISNUMBER(AI25),ISNUMBER(AI26),OR(LEFT(AJ25,4)="jour",LEFT(AJ25,4)="form")),IF(COUNTIF(fériés,AI$3)&gt;0,MOD(-$BH$4+(AI26-AI25),1)*1,MOD(-$BH$4+(AI26-AI25),1)),IF(AND(ISBLANK(AI25),ISBLANK(AI26)),IF(OR(AJ25="r",AJ25="c",AJ25="a",AJ25="m",AJ25="f",AJ25="cp",AJ25="s",AJ25="congé parent"),$BH$3,0),0)))</f>
        <v>0</v>
      </c>
      <c r="AK27" s="66">
        <f ca="1">IF(AK$3&gt;$BI$4,0,IF(OR(ISBLANK(AK25),ISBLANK(AK26),ISBLANK(AL25),LEFT(AL25,4)="jour",LEFT(AL25,4)="form"),0,IF(COUNTIF(fériés,AK$3)&gt;0,MOD((AK26-AK25),1)*1,MOD((AK26-AK25),1))))</f>
        <v>0</v>
      </c>
      <c r="AL27" s="66">
        <f ca="1">IF(AK$3&gt;$BI$4,0,IF(AND(ISNUMBER(AK25),ISNUMBER(AK26),OR(LEFT(AL25,4)="jour",LEFT(AL25,4)="form")),IF(COUNTIF(fériés,AK$3)&gt;0,MOD(-$BH$4+(AK26-AK25),1)*1,MOD(-$BH$4+(AK26-AK25),1)),IF(AND(ISBLANK(AK25),ISBLANK(AK26)),IF(OR(AL25="r",AL25="c",AL25="a",AL25="m",AL25="f",AL25="cp",AL25="s",AL25="congé parent"),$BH$3,0),0)))</f>
        <v>0</v>
      </c>
      <c r="AM27" s="66">
        <f ca="1">IF(AM$3&gt;$BI$4,0,IF(OR(ISBLANK(AM25),ISBLANK(AM26),ISBLANK(AN25),LEFT(AN25,4)="jour",LEFT(AN25,4)="form"),0,IF(COUNTIF(fériés,AM$3)&gt;0,MOD((AM26-AM25),1)*1,MOD((AM26-AM25),1))))</f>
        <v>0</v>
      </c>
      <c r="AN27" s="66">
        <f ca="1">IF(AM$3&gt;$BI$4,0,IF(AND(ISNUMBER(AM25),ISNUMBER(AM26),OR(LEFT(AN25,4)="jour",LEFT(AN25,4)="form")),IF(COUNTIF(fériés,AM$3)&gt;0,MOD(-$BH$4+(AM26-AM25),1)*1,MOD(-$BH$4+(AM26-AM25),1)),IF(AND(ISBLANK(AM25),ISBLANK(AM26)),IF(OR(AN25="r",AN25="c",AN25="a",AN25="m",AN25="f",AN25="cp",AN25="s",AN25="congé parent"),$BH$3,0),0)))</f>
        <v>0</v>
      </c>
      <c r="AO27" s="86">
        <f ca="1">IF(AO$3&gt;$BI$4,0,IF(OR(ISBLANK(AO25),ISBLANK(AO26),ISBLANK(AP25),LEFT(AP25,4)="jour",LEFT(AP25,4)="form"),0,IF(COUNTIF(fériés,AO$3)&gt;0,MOD((AO26-AO25),1)*1,MOD((AO26-AO25),1))))</f>
        <v>0</v>
      </c>
      <c r="AP27" s="86">
        <f ca="1">IF(AO$3&gt;$BI$4,0,IF(AND(ISNUMBER(AO25),ISNUMBER(AO26),OR(LEFT(AP25,4)="jour",LEFT(AP25,4)="form")),IF(COUNTIF(fériés,AO$3)&gt;0,MOD(-$BH$4+(AO26-AO25),1)*1,MOD(-$BH$4+(AO26-AO25),1)),IF(AND(ISBLANK(AO25),ISBLANK(AO26)),IF(OR(AP25="r",AP25="c",AP25="a",AP25="m",AP25="f",AP25="cp",AP25="s",AP25="congé parent"),$BH$3,0),0)))</f>
        <v>0</v>
      </c>
      <c r="AQ27" s="86">
        <f ca="1">IF(AQ$3&gt;$BI$4,0,IF(OR(ISBLANK(AQ25),ISBLANK(AQ26),ISBLANK(AR25),LEFT(AR25,4)="jour",LEFT(AR25,4)="form"),0,IF(COUNTIF(fériés,AQ$3)&gt;0,MOD((AQ26-AQ25),1)*1,MOD((AQ26-AQ25),1))))</f>
        <v>0</v>
      </c>
      <c r="AR27" s="86">
        <f ca="1">IF(AQ$3&gt;$BI$4,0,IF(AND(ISNUMBER(AQ25),ISNUMBER(AQ26),OR(LEFT(AR25,4)="jour",LEFT(AR25,4)="form")),IF(COUNTIF(fériés,AQ$3)&gt;0,MOD(-$BH$4+(AQ26-AQ25),1)*1,MOD(-$BH$4+(AQ26-AQ25),1)),IF(AND(ISBLANK(AQ25),ISBLANK(AQ26)),IF(OR(AR25="r",AR25="c",AR25="a",AR25="m",AR25="f",AR25="cp",AR25="s",AR25="congé parent"),$BH$3,0),0)))</f>
        <v>0</v>
      </c>
      <c r="AS27" s="61"/>
      <c r="AT27" s="66">
        <f ca="1">IF(AT$3&gt;$BI$4,0,IF(OR(ISBLANK(AT25),ISBLANK(AT26),ISBLANK(AU25),LEFT(AU25,4)="jour",LEFT(AU25,4)="form"),0,IF(COUNTIF(fériés,AT$3)&gt;0,MOD((AT26-AT25),1)*1,MOD((AT26-AT25),1))))</f>
        <v>0</v>
      </c>
      <c r="AU27" s="66">
        <f ca="1">IF(AT$3&gt;$BI$4,0,IF(AND(ISNUMBER(AT25),ISNUMBER(AT26),OR(LEFT(AU25,4)="jour",LEFT(AU25,4)="form")),IF(COUNTIF(fériés,AT$3)&gt;0,MOD(-$BH$4+(AT26-AT25),1)*1,MOD(-$BH$4+(AT26-AT25),1)),IF(AND(ISBLANK(AT25),ISBLANK(AT26)),IF(OR(AU25="r",AU25="c",AU25="a",AU25="m",AU25="f",AU25="cp",AU25="s",AU25="congé parent"),$BH$3,0),0)))</f>
        <v>0</v>
      </c>
      <c r="AV27" s="86">
        <f ca="1">IF(AV$3&gt;$BI$4,0,IF(OR(ISBLANK(AV25),ISBLANK(AV26),ISBLANK(AW25),LEFT(AW25,4)="jour",LEFT(AW25,4)="form"),0,IF(COUNTIF(fériés,AV$3)&gt;0,MOD((AV26-AV25),1)*1,MOD((AV26-AV25),1))))</f>
        <v>0</v>
      </c>
      <c r="AW27" s="86">
        <f ca="1">IF(AV$3&gt;$BI$4,0,IF(AND(ISNUMBER(AV25),ISNUMBER(AV26),OR(LEFT(AW25,4)="jour",LEFT(AW25,4)="form")),IF(COUNTIF(fériés,AV$3)&gt;0,MOD(-$BH$4+(AV26-AV25),1)*1,MOD(-$BH$4+(AV26-AV25),1)),IF(AND(ISBLANK(AV25),ISBLANK(AV26)),IF(OR(AW25="r",AW25="c",AW25="a",AW25="m",AW25="f",AW25="cp",AW25="s",AW25="congé parent"),$BH$3,0),0)))</f>
        <v>0</v>
      </c>
      <c r="AX27" s="66">
        <f ca="1">IF(AX$3&gt;$BI$4,0,IF(OR(ISBLANK(AX25),ISBLANK(AX26),ISBLANK(AY25),LEFT(AY25,4)="jour",LEFT(AY25,4)="form"),0,IF(COUNTIF(fériés,AX$3)&gt;0,MOD((AX26-AX25),1)*1,MOD((AX26-AX25),1))))</f>
        <v>0</v>
      </c>
      <c r="AY27" s="66">
        <f ca="1">IF(AX$3&gt;$BI$4,0,IF(AND(ISNUMBER(AX25),ISNUMBER(AX26),OR(LEFT(AY25,4)="jour",LEFT(AY25,4)="form")),IF(COUNTIF(fériés,AX$3)&gt;0,MOD(-$BH$4+(AX26-AX25),1)*1,MOD(-$BH$4+(AX26-AX25),1)),IF(AND(ISBLANK(AX25),ISBLANK(AX26)),IF(OR(AY25="r",AY25="c",AY25="a",AY25="m",AY25="f",AY25="cp",AY25="s",AY25="congé parent"),$BH$3,0),0)))</f>
        <v>0</v>
      </c>
      <c r="AZ27" s="66">
        <f ca="1">IF(AZ$3&gt;$BI$4,0,IF(OR(ISBLANK(AZ25),ISBLANK(AZ26),ISBLANK(BA25),LEFT(BA25,4)="jour",LEFT(BA25,4)="form"),0,IF(COUNTIF(fériés,AZ$3)&gt;0,MOD((AZ26-AZ25),1)*1,MOD((AZ26-AZ25),1))))</f>
        <v>0</v>
      </c>
      <c r="BA27" s="66">
        <f ca="1">IF(AZ$3&gt;$BI$4,0,IF(AND(ISNUMBER(AZ25),ISNUMBER(AZ26),OR(LEFT(BA25,4)="jour",LEFT(BA25,4)="form")),IF(COUNTIF(fériés,AZ$3)&gt;0,MOD(-$BH$4+(AZ26-AZ25),1)*1,MOD(-$BH$4+(AZ26-AZ25),1)),IF(AND(ISBLANK(AZ25),ISBLANK(AZ26)),IF(OR(BA25="r",BA25="c",BA25="a",BA25="m",BA25="f",BA25="cp",BA25="s",BA25="congé parent"),$BH$3,0),0)))</f>
        <v>0</v>
      </c>
      <c r="BB27" s="66">
        <f ca="1">IF(BB$3&gt;$BI$4,0,IF(OR(ISBLANK(BB25),ISBLANK(BB26),ISBLANK(BC25),LEFT(BC25,4)="jour",LEFT(BC25,4)="form"),0,IF(COUNTIF(fériés,BB$3)&gt;0,MOD((BB26-BB25),1)*1,MOD((BB26-BB25),1))))</f>
        <v>0</v>
      </c>
      <c r="BC27" s="66">
        <f ca="1">IF(BB$3&gt;$BI$4,0,IF(AND(ISNUMBER(BB25),ISNUMBER(BB26),OR(LEFT(BC25,4)="jour",LEFT(BC25,4)="form")),IF(COUNTIF(fériés,BB$3)&gt;0,MOD(-$BH$4+(BB26-BB25),1)*1,MOD(-$BH$4+(BB26-BB25),1)),IF(AND(ISBLANK(BB25),ISBLANK(BB26)),IF(OR(BC25="r",BC25="c",BC25="a",BC25="m",BC25="f",BC25="cp",BC25="s",BC25="congé parent"),$BH$3,0),0)))</f>
        <v>0</v>
      </c>
      <c r="BD27" s="66">
        <f ca="1">IF(BD$3&gt;$BI$4,0,IF(OR(ISBLANK(BD25),ISBLANK(BD26),ISBLANK(BE25),LEFT(BE25,4)="jour",LEFT(BE25,4)="form"),0,IF(COUNTIF(fériés,BD$3)&gt;0,MOD((BD26-BD25),1)*1,MOD((BD26-BD25),1))))</f>
        <v>0</v>
      </c>
      <c r="BE27" s="66">
        <f ca="1">IF(BD$3&gt;$BI$4,0,IF(AND(ISNUMBER(BD25),ISNUMBER(BD26),OR(LEFT(BE25,4)="jour",LEFT(BE25,4)="form")),IF(COUNTIF(fériés,BD$3)&gt;0,MOD(-$BH$4+(BD26-BD25),1)*1,MOD(-$BH$4+(BD26-BD25),1)),IF(AND(ISBLANK(BD25),ISBLANK(BD26)),IF(OR(BE25="r",BE25="c",BE25="a",BE25="m",BE25="f",BE25="cp",BE25="s",BE25="congé parent"),$BH$3,0),0)))</f>
        <v>0</v>
      </c>
      <c r="BF27" s="66">
        <f ca="1">IF(BF$3&gt;$BI$4,0,IF(OR(ISBLANK(BF25),ISBLANK(BF26),ISBLANK(BG25),LEFT(BG25,4)="jour",LEFT(BG25,4)="form"),0,IF(COUNTIF(fériés,BF$3)&gt;0,MOD((BF26-BF25),1)*1,MOD((BF26-BF25),1))))</f>
        <v>0</v>
      </c>
      <c r="BG27" s="66">
        <f ca="1">IF(BF$3&gt;$BI$4,0,IF(AND(ISNUMBER(BF25),ISNUMBER(BF26),OR(LEFT(BG25,4)="jour",LEFT(BG25,4)="form")),IF(COUNTIF(fériés,BF$3)&gt;0,MOD(-$BH$4+(BF26-BF25),1)*1,MOD(-$BH$4+(BF26-BF25),1)),IF(AND(ISBLANK(BF25),ISBLANK(BF26)),IF(OR(BG25="r",BG25="c",BG25="a",BG25="m",BG25="f",BG25="cp",BG25="s",BG25="congé parent"),$BH$3,0),0)))</f>
        <v>0</v>
      </c>
      <c r="BH27" s="12">
        <f ca="1">SUM(B27:BG27)</f>
        <v>3.3791666666666669</v>
      </c>
    </row>
    <row r="28" spans="1:60" ht="15.6" hidden="1" customHeight="1" thickBot="1" x14ac:dyDescent="0.4">
      <c r="A28" s="52"/>
      <c r="B28" s="66" t="str">
        <f>IF(RIGHT(C25,4)="cuht","171",IF(RIGHT(C25,4)="netu","172",IF(RIGHT(C25,4)="auht","173",IF(OR(RIGHT(C25,4)="ppou",RIGHT(C25,5)="prepa"),"360",IF(RIGHT(C25,4)="cpou","361",IF(OR(RIGHT(C25,4)="apou",RIGHT(C25,6)="molinf"),"363",IF(RIGHT(C25,4)="netp","364",IF(RIGHT(C25,4)="cmtr","365",IF(LEFT(C25,4)="form","873",IF(RIGHT(C25,7)="ce-cppt","902",""))))))))))</f>
        <v/>
      </c>
      <c r="C28" s="66" t="str">
        <f>IF(B28="","",IF(OR(B$3=Recap!$A$50,B$3=Recap!$A$51,B$3=Recap!$A$52,B$3=Recap!$A$53,B$3=Recap!$A$54,B$3=Recap!$A$55,B$3=Recap!$A$56,B$3=Recap!$A$57,B$3=Recap!$A$58,B$3=Recap!$A$59,B$3=Recap!$A$60,B$3=Recap!$A$61),(B27+C27)/1,B27+C27))</f>
        <v/>
      </c>
      <c r="D28" s="66" t="str">
        <f>IF(RIGHT(E25,4)="cuht","171",IF(RIGHT(E25,4)="netu","172",IF(RIGHT(E25,4)="auht","173",IF(OR(RIGHT(E25,4)="ppou",RIGHT(E25,5)="prepa"),"360",IF(RIGHT(E25,4)="cpou","361",IF(OR(RIGHT(E25,4)="apou",RIGHT(E25,6)="molinf"),"363",IF(RIGHT(E25,4)="netp","364",IF(RIGHT(E25,4)="cmtr","365",IF(LEFT(E25,4)="form","873",IF(RIGHT(E25,7)="ce-cppt","902",""))))))))))</f>
        <v>171</v>
      </c>
      <c r="E28" s="66">
        <f ca="1">IF(D28="","",IF(OR(D$3=Recap!$A$50,D$3=Recap!$A$51,D$3=Recap!$A$52,D$3=Recap!$A$53,D$3=Recap!$A$54,D$3=Recap!$A$55,D$3=Recap!$A$56,D$3=Recap!$A$57,D$3=Recap!$A$58,D$3=Recap!$A$59,D$3=Recap!$A$60,D$3=Recap!$A$61),(D27+E27)/1,D27+E27))</f>
        <v>0.33333333333333326</v>
      </c>
      <c r="F28" s="66" t="str">
        <f>IF(RIGHT(G25,4)="cuht","171",IF(RIGHT(G25,4)="netu","172",IF(RIGHT(G25,4)="auht","173",IF(OR(RIGHT(G25,4)="ppou",RIGHT(G25,5)="prepa"),"360",IF(RIGHT(G25,4)="cpou","361",IF(OR(RIGHT(G25,4)="apou",RIGHT(G25,6)="molinf"),"363",IF(RIGHT(G25,4)="netp","364",IF(RIGHT(G25,4)="cmtr","365",IF(LEFT(G25,4)="form","873",IF(RIGHT(G25,7)="ce-cppt","902",""))))))))))</f>
        <v>171</v>
      </c>
      <c r="G28" s="66">
        <f ca="1">IF(F28="","",IF(OR(F$3=Recap!$A$50,F$3=Recap!$A$51,F$3=Recap!$A$52,F$3=Recap!$A$53,F$3=Recap!$A$54,F$3=Recap!$A$55,F$3=Recap!$A$56,F$3=Recap!$A$57,F$3=Recap!$A$58,F$3=Recap!$A$59,F$3=Recap!$A$60,F$3=Recap!$A$61),(F27+G27)/1,F27+G27))</f>
        <v>0.33333333333333326</v>
      </c>
      <c r="H28" s="66" t="str">
        <f>IF(RIGHT(I25,4)="cuht","171",IF(RIGHT(I25,4)="netu","172",IF(RIGHT(I25,4)="auht","173",IF(OR(RIGHT(I25,4)="ppou",RIGHT(I25,5)="prepa"),"360",IF(RIGHT(I25,4)="cpou","361",IF(OR(RIGHT(I25,4)="apou",RIGHT(I25,6)="molinf"),"363",IF(RIGHT(I25,4)="netp","364",IF(RIGHT(I25,4)="cmtr","365",IF(LEFT(I25,4)="form","873",IF(RIGHT(I25,7)="ce-cppt","902",""))))))))))</f>
        <v>171</v>
      </c>
      <c r="I28" s="66">
        <f ca="1">IF(H28="","",IF(OR(H$3=Recap!$A$50,H$3=Recap!$A$51,H$3=Recap!$A$52,H$3=Recap!$A$53,H$3=Recap!$A$54,H$3=Recap!$A$55,H$3=Recap!$A$56,H$3=Recap!$A$57,H$3=Recap!$A$58,H$3=Recap!$A$59,H$3=Recap!$A$60,H$3=Recap!$A$61),(H27+I27)/1,H27+I27))</f>
        <v>0.33333333333333326</v>
      </c>
      <c r="J28" s="66" t="str">
        <f>IF(RIGHT(K25,4)="cuht","171",IF(RIGHT(K25,4)="netu","172",IF(RIGHT(K25,4)="auht","173",IF(OR(RIGHT(K25,4)="ppou",RIGHT(K25,5)="prepa"),"360",IF(RIGHT(K25,4)="cpou","361",IF(OR(RIGHT(K25,4)="apou",RIGHT(K25,6)="molinf"),"363",IF(RIGHT(K25,4)="netp","364",IF(RIGHT(K25,4)="cmtr","365",IF(LEFT(K25,4)="form","873",IF(RIGHT(K25,7)="ce-cppt","902",""))))))))))</f>
        <v>171</v>
      </c>
      <c r="K28" s="66">
        <f ca="1">IF(J28="","",IF(OR(J$3=Recap!$A$50,J$3=Recap!$A$51,J$3=Recap!$A$52,J$3=Recap!$A$53,J$3=Recap!$A$54,J$3=Recap!$A$55,J$3=Recap!$A$56,J$3=Recap!$A$57,J$3=Recap!$A$58,J$3=Recap!$A$59,J$3=Recap!$A$60,J$3=Recap!$A$61),(J27+K27)/1,J27+K27))</f>
        <v>0.33333333333333326</v>
      </c>
      <c r="L28" s="86" t="str">
        <f>IF(RIGHT(M25,4)="cuht","171",IF(RIGHT(M25,4)="netu","172",IF(RIGHT(M25,4)="auht","173",IF(OR(RIGHT(M25,4)="ppou",RIGHT(M25,5)="prepa"),"360",IF(RIGHT(M25,4)="cpou","361",IF(OR(RIGHT(M25,4)="apou",RIGHT(M25,6)="molinf"),"363",IF(RIGHT(M25,4)="netp","364",IF(RIGHT(M25,4)="cmtr","365",IF(LEFT(M25,4)="form","873",IF(RIGHT(M25,7)="ce-cppt","902",""))))))))))</f>
        <v/>
      </c>
      <c r="M28" s="86" t="str">
        <f>IF(L28="","",IF(OR(L$3=Recap!$A$50,L$3=Recap!$A$51,L$3=Recap!$A$52,L$3=Recap!$A$53,L$3=Recap!$A$54,L$3=Recap!$A$55,L$3=Recap!$A$56,L$3=Recap!$A$57,L$3=Recap!$A$58,L$3=Recap!$A$59,L$3=Recap!$A$60,L$3=Recap!$A$61),(L27+M27)/1,L27+M27))</f>
        <v/>
      </c>
      <c r="N28" s="86" t="str">
        <f>IF(RIGHT(O25,4)="cuht","171",IF(RIGHT(O25,4)="netu","172",IF(RIGHT(O25,4)="auht","173",IF(OR(RIGHT(O25,4)="ppou",RIGHT(O25,5)="prepa"),"360",IF(RIGHT(O25,4)="cpou","361",IF(OR(RIGHT(O25,4)="apou",RIGHT(O25,6)="molinf"),"363",IF(RIGHT(O25,4)="netp","364",IF(RIGHT(O25,4)="cmtr","365",IF(LEFT(O25,4)="form","873",IF(RIGHT(O25,7)="ce-cppt","902",""))))))))))</f>
        <v/>
      </c>
      <c r="O28" s="86" t="str">
        <f>IF(N28="","",IF(OR(N$3=Recap!$A$50,N$3=Recap!$A$51,N$3=Recap!$A$52,N$3=Recap!$A$53,N$3=Recap!$A$54,N$3=Recap!$A$55,N$3=Recap!$A$56,N$3=Recap!$A$57,N$3=Recap!$A$58,N$3=Recap!$A$59,N$3=Recap!$A$60,N$3=Recap!$A$61),(N27+O27)/1,N27+O27))</f>
        <v/>
      </c>
      <c r="P28" s="66" t="str">
        <f>IF(RIGHT(Q25,4)="cuht","171",IF(RIGHT(Q25,4)="netu","172",IF(RIGHT(Q25,4)="auht","173",IF(OR(RIGHT(Q25,4)="ppou",RIGHT(Q25,5)="prepa"),"360",IF(RIGHT(Q25,4)="cpou","361",IF(OR(RIGHT(Q25,4)="apou",RIGHT(Q25,6)="molinf"),"363",IF(RIGHT(Q25,4)="netp","364",IF(RIGHT(Q25,4)="cmtr","365",IF(LEFT(Q25,4)="form","873",IF(RIGHT(Q25,7)="ce-cppt","902",""))))))))))</f>
        <v>171</v>
      </c>
      <c r="Q28" s="66">
        <f ca="1">IF(P28="","",IF(OR(P$3=Recap!$A$50,P$3=Recap!$A$51,P$3=Recap!$A$52,P$3=Recap!$A$53,P$3=Recap!$A$54,P$3=Recap!$A$55,P$3=Recap!$A$56,P$3=Recap!$A$57,P$3=Recap!$A$58,P$3=Recap!$A$59,P$3=Recap!$A$60,P$3=Recap!$A$61),(P27+Q27)/1,P27+Q27))</f>
        <v>0.33333333333333337</v>
      </c>
      <c r="R28" s="66" t="str">
        <f>IF(RIGHT(S25,4)="cuht","171",IF(RIGHT(S25,4)="netu","172",IF(RIGHT(S25,4)="auht","173",IF(OR(RIGHT(S25,4)="ppou",RIGHT(S25,5)="prepa"),"360",IF(RIGHT(S25,4)="cpou","361",IF(OR(RIGHT(S25,4)="apou",RIGHT(S25,6)="molinf"),"363",IF(RIGHT(S25,4)="netp","364",IF(RIGHT(S25,4)="cmtr","365",IF(LEFT(S25,4)="form","873",IF(RIGHT(S25,7)="ce-cppt","902",""))))))))))</f>
        <v>171</v>
      </c>
      <c r="S28" s="66">
        <f ca="1">IF(R28="","",IF(OR(R$3=Recap!$A$50,R$3=Recap!$A$51,R$3=Recap!$A$52,R$3=Recap!$A$53,R$3=Recap!$A$54,R$3=Recap!$A$55,R$3=Recap!$A$56,R$3=Recap!$A$57,R$3=Recap!$A$58,R$3=Recap!$A$59,R$3=Recap!$A$60,R$3=Recap!$A$61),(R27+S27)/1,R27+S27))</f>
        <v>0.33333333333333337</v>
      </c>
      <c r="T28" s="66" t="str">
        <f>IF(RIGHT(U25,4)="cuht","171",IF(RIGHT(U25,4)="netu","172",IF(RIGHT(U25,4)="auht","173",IF(OR(RIGHT(U25,4)="ppou",RIGHT(U25,5)="prepa"),"360",IF(RIGHT(U25,4)="cpou","361",IF(OR(RIGHT(U25,4)="apou",RIGHT(U25,6)="molinf"),"363",IF(RIGHT(U25,4)="netp","364",IF(RIGHT(U25,4)="cmtr","365",IF(LEFT(U25,4)="form","873",IF(RIGHT(U25,7)="ce-cppt","902",""))))))))))</f>
        <v>171</v>
      </c>
      <c r="U28" s="66">
        <f ca="1">IF(T28="","",IF(OR(T$3=Recap!$A$50,T$3=Recap!$A$51,T$3=Recap!$A$52,T$3=Recap!$A$53,T$3=Recap!$A$54,T$3=Recap!$A$55,T$3=Recap!$A$56,T$3=Recap!$A$57,T$3=Recap!$A$58,T$3=Recap!$A$59,T$3=Recap!$A$60,T$3=Recap!$A$61),(T27+U27)/1,T27+U27))</f>
        <v>0.33333333333333337</v>
      </c>
      <c r="V28" s="66" t="str">
        <f>IF(RIGHT(W25,4)="cuht","171",IF(RIGHT(W25,4)="netu","172",IF(RIGHT(W25,4)="auht","173",IF(OR(RIGHT(W25,4)="ppou",RIGHT(W25,5)="prepa"),"360",IF(RIGHT(W25,4)="cpou","361",IF(OR(RIGHT(W25,4)="apou",RIGHT(W25,6)="molinf"),"363",IF(RIGHT(W25,4)="netp","364",IF(RIGHT(W25,4)="cmtr","365",IF(LEFT(W25,4)="form","873",IF(RIGHT(W25,7)="ce-cppt","902",""))))))))))</f>
        <v>171</v>
      </c>
      <c r="W28" s="66">
        <f ca="1">IF(V28="","",IF(OR(V$3=Recap!$A$50,V$3=Recap!$A$51,V$3=Recap!$A$52,V$3=Recap!$A$53,V$3=Recap!$A$54,V$3=Recap!$A$55,V$3=Recap!$A$56,V$3=Recap!$A$57,V$3=Recap!$A$58,V$3=Recap!$A$59,V$3=Recap!$A$60,V$3=Recap!$A$61),(V27+W27)/1,V27+W27))</f>
        <v>0.39583333333333337</v>
      </c>
      <c r="X28" s="66" t="str">
        <f>IF(RIGHT(Y25,4)="cuht","171",IF(RIGHT(Y25,4)="netu","172",IF(RIGHT(Y25,4)="auht","173",IF(OR(RIGHT(Y25,4)="ppou",RIGHT(Y25,5)="prepa"),"360",IF(RIGHT(Y25,4)="cpou","361",IF(OR(RIGHT(Y25,4)="apou",RIGHT(Y25,6)="molinf"),"363",IF(RIGHT(Y25,4)="netp","364",IF(RIGHT(Y25,4)="cmtr","365",IF(LEFT(Y25,4)="form","873",IF(RIGHT(Y25,7)="ce-cppt","902",""))))))))))</f>
        <v>171</v>
      </c>
      <c r="Y28" s="66">
        <f ca="1">IF(X28="","",IF(OR(X$3=Recap!$A$50,X$3=Recap!$A$51,X$3=Recap!$A$52,X$3=Recap!$A$53,X$3=Recap!$A$54,X$3=Recap!$A$55,X$3=Recap!$A$56,X$3=Recap!$A$57,X$3=Recap!$A$58,X$3=Recap!$A$59,X$3=Recap!$A$60,X$3=Recap!$A$61),(X27+Y27)/1,X27+Y27))</f>
        <v>0.33333333333333337</v>
      </c>
      <c r="Z28" s="86" t="str">
        <f>IF(RIGHT(AA25,4)="cuht","171",IF(RIGHT(AA25,4)="netu","172",IF(RIGHT(AA25,4)="auht","173",IF(OR(RIGHT(AA25,4)="ppou",RIGHT(AA25,5)="prepa"),"360",IF(RIGHT(AA25,4)="cpou","361",IF(OR(RIGHT(AA25,4)="apou",RIGHT(AA25,6)="molinf"),"363",IF(RIGHT(AA25,4)="netp","364",IF(RIGHT(AA25,4)="cmtr","365",IF(LEFT(AA25,4)="form","873",IF(RIGHT(AA25,7)="ce-cppt","902",""))))))))))</f>
        <v/>
      </c>
      <c r="AA28" s="86" t="str">
        <f>IF(Z28="","",IF(OR(Z$3=Recap!$A$50,Z$3=Recap!$A$51,Z$3=Recap!$A$52,Z$3=Recap!$A$53,Z$3=Recap!$A$54,Z$3=Recap!$A$55,Z$3=Recap!$A$56,Z$3=Recap!$A$57,Z$3=Recap!$A$58,Z$3=Recap!$A$59,Z$3=Recap!$A$60,Z$3=Recap!$A$61),(Z27+AA27)/1,Z27+AA27))</f>
        <v/>
      </c>
      <c r="AB28" s="86" t="str">
        <f>IF(RIGHT(AC25,4)="cuht","171",IF(RIGHT(AC25,4)="netu","172",IF(RIGHT(AC25,4)="auht","173",IF(OR(RIGHT(AC25,4)="ppou",RIGHT(AC25,5)="prepa"),"360",IF(RIGHT(AC25,4)="cpou","361",IF(OR(RIGHT(AC25,4)="apou",RIGHT(AC25,6)="molinf"),"363",IF(RIGHT(AC25,4)="netp","364",IF(RIGHT(AC25,4)="cmtr","365",IF(LEFT(AC25,4)="form","873",IF(RIGHT(AC25,7)="ce-cppt","902",""))))))))))</f>
        <v/>
      </c>
      <c r="AC28" s="86" t="str">
        <f>IF(AB28="","",IF(OR(AB$3=Recap!$A$50,AB$3=Recap!$A$51,AB$3=Recap!$A$52,AB$3=Recap!$A$53,AB$3=Recap!$A$54,AB$3=Recap!$A$55,AB$3=Recap!$A$56,AB$3=Recap!$A$57,AB$3=Recap!$A$58,AB$3=Recap!$A$59,AB$3=Recap!$A$60,AB$3=Recap!$A$61),(AB27+AC27)/1,AB27+AC27))</f>
        <v/>
      </c>
      <c r="AD28" s="61"/>
      <c r="AE28" s="66" t="str">
        <f>IF(RIGHT(AF25,4)="cuht","171",IF(RIGHT(AF25,4)="netu","172",IF(RIGHT(AF25,4)="auht","173",IF(OR(RIGHT(AF25,4)="ppou",RIGHT(AF25,5)="prepa"),"360",IF(RIGHT(AF25,4)="cpou","361",IF(OR(RIGHT(AF25,4)="apou",RIGHT(AF25,6)="molinf"),"363",IF(RIGHT(AF25,4)="netp","364",IF(RIGHT(AF25,4)="cmtr","365",IF(LEFT(AF25,4)="form","873",IF(RIGHT(AF25,7)="ce-cppt","902",""))))))))))</f>
        <v>171</v>
      </c>
      <c r="AF28" s="66">
        <f ca="1">IF(AE28="","",IF(OR(AE$3=Recap!$A$50,AE$3=Recap!$A$51,AE$3=Recap!$A$52,AE$3=Recap!$A$53,AE$3=Recap!$A$54,AE$3=Recap!$A$55,AE$3=Recap!$A$56,AE$3=Recap!$A$57,AE$3=Recap!$A$58,AE$3=Recap!$A$59,AE$3=Recap!$A$60,AE$3=Recap!$A$61),(AE27+AF27)/1,AE27+AF27))</f>
        <v>0</v>
      </c>
      <c r="AG28" s="86" t="str">
        <f>IF(RIGHT(AH25,4)="cuht","171",IF(RIGHT(AH25,4)="netu","172",IF(RIGHT(AH25,4)="auht","173",IF(OR(RIGHT(AH25,4)="ppou",RIGHT(AH25,5)="prepa"),"360",IF(RIGHT(AH25,4)="cpou","361",IF(OR(RIGHT(AH25,4)="apou",RIGHT(AH25,6)="molinf"),"363",IF(RIGHT(AH25,4)="netp","364",IF(RIGHT(AH25,4)="cmtr","365",IF(LEFT(AH25,4)="form","873",IF(RIGHT(AH25,7)="ce-cppt","902",""))))))))))</f>
        <v/>
      </c>
      <c r="AH28" s="86" t="str">
        <f>IF(AG28="","",IF(OR(AG$3=Recap!$A$50,AG$3=Recap!$A$51,AG$3=Recap!$A$52,AG$3=Recap!$A$53,AG$3=Recap!$A$54,AG$3=Recap!$A$55,AG$3=Recap!$A$56,AG$3=Recap!$A$57,AG$3=Recap!$A$58,AG$3=Recap!$A$59,AG$3=Recap!$A$60,AG$3=Recap!$A$61),(AG27+AH27)/1,AG27+AH27))</f>
        <v/>
      </c>
      <c r="AI28" s="66" t="str">
        <f>IF(RIGHT(AJ25,4)="cuht","171",IF(RIGHT(AJ25,4)="netu","172",IF(RIGHT(AJ25,4)="auht","173",IF(OR(RIGHT(AJ25,4)="ppou",RIGHT(AJ25,5)="prepa"),"360",IF(RIGHT(AJ25,4)="cpou","361",IF(OR(RIGHT(AJ25,4)="apou",RIGHT(AJ25,6)="molinf"),"363",IF(RIGHT(AJ25,4)="netp","364",IF(RIGHT(AJ25,4)="cmtr","365",IF(LEFT(AJ25,4)="form","873",IF(RIGHT(AJ25,7)="ce-cppt","902",""))))))))))</f>
        <v>171</v>
      </c>
      <c r="AJ28" s="66">
        <f ca="1">IF(AI28="","",IF(OR(AI$3=Recap!$A$50,AI$3=Recap!$A$51,AI$3=Recap!$A$52,AI$3=Recap!$A$53,AI$3=Recap!$A$54,AI$3=Recap!$A$55,AI$3=Recap!$A$56,AI$3=Recap!$A$57,AI$3=Recap!$A$58,AI$3=Recap!$A$59,AI$3=Recap!$A$60,AI$3=Recap!$A$61),(AI27+AJ27)/1,AI27+AJ27))</f>
        <v>0</v>
      </c>
      <c r="AK28" s="66" t="str">
        <f>IF(RIGHT(AL25,4)="cuht","171",IF(RIGHT(AL25,4)="netu","172",IF(RIGHT(AL25,4)="auht","173",IF(OR(RIGHT(AL25,4)="ppou",RIGHT(AL25,5)="prepa"),"360",IF(RIGHT(AL25,4)="cpou","361",IF(OR(RIGHT(AL25,4)="apou",RIGHT(AL25,6)="molinf"),"363",IF(RIGHT(AL25,4)="netp","364",IF(RIGHT(AL25,4)="cmtr","365",IF(LEFT(AL25,4)="form","873",IF(RIGHT(AL25,7)="ce-cppt","902",""))))))))))</f>
        <v>171</v>
      </c>
      <c r="AL28" s="66">
        <f ca="1">IF(AK28="","",IF(OR(AK$3=Recap!$A$50,AK$3=Recap!$A$51,AK$3=Recap!$A$52,AK$3=Recap!$A$53,AK$3=Recap!$A$54,AK$3=Recap!$A$55,AK$3=Recap!$A$56,AK$3=Recap!$A$57,AK$3=Recap!$A$58,AK$3=Recap!$A$59,AK$3=Recap!$A$60,AK$3=Recap!$A$61),(AK27+AL27)/1,AK27+AL27))</f>
        <v>0</v>
      </c>
      <c r="AM28" s="66" t="str">
        <f>IF(RIGHT(AN25,4)="cuht","171",IF(RIGHT(AN25,4)="netu","172",IF(RIGHT(AN25,4)="auht","173",IF(OR(RIGHT(AN25,4)="ppou",RIGHT(AN25,5)="prepa"),"360",IF(RIGHT(AN25,4)="cpou","361",IF(OR(RIGHT(AN25,4)="apou",RIGHT(AN25,6)="molinf"),"363",IF(RIGHT(AN25,4)="netp","364",IF(RIGHT(AN25,4)="cmtr","365",IF(LEFT(AN25,4)="form","873",IF(RIGHT(AN25,7)="ce-cppt","902",""))))))))))</f>
        <v>171</v>
      </c>
      <c r="AN28" s="66">
        <f ca="1">IF(AM28="","",IF(OR(AM$3=Recap!$A$50,AM$3=Recap!$A$51,AM$3=Recap!$A$52,AM$3=Recap!$A$53,AM$3=Recap!$A$54,AM$3=Recap!$A$55,AM$3=Recap!$A$56,AM$3=Recap!$A$57,AM$3=Recap!$A$58,AM$3=Recap!$A$59,AM$3=Recap!$A$60,AM$3=Recap!$A$61),(AM27+AN27)/1,AM27+AN27))</f>
        <v>0</v>
      </c>
      <c r="AO28" s="86" t="str">
        <f>IF(RIGHT(AP25,4)="cuht","171",IF(RIGHT(AP25,4)="netu","172",IF(RIGHT(AP25,4)="auht","173",IF(OR(RIGHT(AP25,4)="ppou",RIGHT(AP25,5)="prepa"),"360",IF(RIGHT(AP25,4)="cpou","361",IF(OR(RIGHT(AP25,4)="apou",RIGHT(AP25,6)="molinf"),"363",IF(RIGHT(AP25,4)="netp","364",IF(RIGHT(AP25,4)="cmtr","365",IF(LEFT(AP25,4)="form","873",IF(RIGHT(AP25,7)="ce-cppt","902",""))))))))))</f>
        <v/>
      </c>
      <c r="AP28" s="86" t="str">
        <f>IF(AO28="","",IF(OR(AO$3=Recap!$A$50,AO$3=Recap!$A$51,AO$3=Recap!$A$52,AO$3=Recap!$A$53,AO$3=Recap!$A$54,AO$3=Recap!$A$55,AO$3=Recap!$A$56,AO$3=Recap!$A$57,AO$3=Recap!$A$58,AO$3=Recap!$A$59,AO$3=Recap!$A$60,AO$3=Recap!$A$61),(AO27+AP27)/1,AO27+AP27))</f>
        <v/>
      </c>
      <c r="AQ28" s="86" t="str">
        <f>IF(RIGHT(AR25,4)="cuht","171",IF(RIGHT(AR25,4)="netu","172",IF(RIGHT(AR25,4)="auht","173",IF(OR(RIGHT(AR25,4)="ppou",RIGHT(AR25,5)="prepa"),"360",IF(RIGHT(AR25,4)="cpou","361",IF(OR(RIGHT(AR25,4)="apou",RIGHT(AR25,6)="molinf"),"363",IF(RIGHT(AR25,4)="netp","364",IF(RIGHT(AR25,4)="cmtr","365",IF(LEFT(AR25,4)="form","873",IF(RIGHT(AR25,7)="ce-cppt","902",""))))))))))</f>
        <v/>
      </c>
      <c r="AR28" s="86" t="str">
        <f>IF(AQ28="","",IF(OR(AQ$3=Recap!$A$50,AQ$3=Recap!$A$51,AQ$3=Recap!$A$52,AQ$3=Recap!$A$53,AQ$3=Recap!$A$54,AQ$3=Recap!$A$55,AQ$3=Recap!$A$56,AQ$3=Recap!$A$57,AQ$3=Recap!$A$58,AQ$3=Recap!$A$59,AQ$3=Recap!$A$60,AQ$3=Recap!$A$61),(AQ27+AR27)/1,AQ27+AR27))</f>
        <v/>
      </c>
      <c r="AS28" s="61"/>
      <c r="AT28" s="66" t="str">
        <f>IF(RIGHT(AU25,4)="cuht","171",IF(RIGHT(AU25,4)="netu","172",IF(RIGHT(AU25,4)="auht","173",IF(OR(RIGHT(AU25,4)="ppou",RIGHT(AU25,5)="prepa"),"360",IF(RIGHT(AU25,4)="cpou","361",IF(OR(RIGHT(AU25,4)="apou",RIGHT(AU25,6)="molinf"),"363",IF(RIGHT(AU25,4)="netp","364",IF(RIGHT(AU25,4)="cmtr","365",IF(LEFT(AU25,4)="form","873",IF(RIGHT(AU25,7)="ce-cppt","902",""))))))))))</f>
        <v/>
      </c>
      <c r="AU28" s="66" t="str">
        <f>IF(AT28="","",IF(OR(AT$3=Recap!$A$50,AT$3=Recap!$A$51,AT$3=Recap!$A$52,AT$3=Recap!$A$53,AT$3=Recap!$A$54,AT$3=Recap!$A$55,AT$3=Recap!$A$56,AT$3=Recap!$A$57,AT$3=Recap!$A$58,AT$3=Recap!$A$59,AT$3=Recap!$A$60,AT$3=Recap!$A$61),(AT27+AU27)/1,AT27+AU27))</f>
        <v/>
      </c>
      <c r="AV28" s="86" t="str">
        <f>IF(RIGHT(AW25,4)="cuht","171",IF(RIGHT(AW25,4)="netu","172",IF(RIGHT(AW25,4)="auht","173",IF(OR(RIGHT(AW25,4)="ppou",RIGHT(AW25,5)="prepa"),"360",IF(RIGHT(AW25,4)="cpou","361",IF(OR(RIGHT(AW25,4)="apou",RIGHT(AW25,6)="molinf"),"363",IF(RIGHT(AW25,4)="netp","364",IF(RIGHT(AW25,4)="cmtr","365",IF(LEFT(AW25,4)="form","873",IF(RIGHT(AW25,7)="ce-cppt","902",""))))))))))</f>
        <v/>
      </c>
      <c r="AW28" s="86" t="str">
        <f>IF(AV28="","",IF(OR(AV$3=Recap!$A$50,AV$3=Recap!$A$51,AV$3=Recap!$A$52,AV$3=Recap!$A$53,AV$3=Recap!$A$54,AV$3=Recap!$A$55,AV$3=Recap!$A$56,AV$3=Recap!$A$57,AV$3=Recap!$A$58,AV$3=Recap!$A$59,AV$3=Recap!$A$60,AV$3=Recap!$A$61),(AV27+AW27)/1,AV27+AW27))</f>
        <v/>
      </c>
      <c r="AX28" s="66" t="str">
        <f>IF(RIGHT(AY25,4)="cuht","171",IF(RIGHT(AY25,4)="netu","172",IF(RIGHT(AY25,4)="auht","173",IF(OR(RIGHT(AY25,4)="ppou",RIGHT(AY25,5)="prepa"),"360",IF(RIGHT(AY25,4)="cpou","361",IF(OR(RIGHT(AY25,4)="apou",RIGHT(AY25,6)="molinf"),"363",IF(RIGHT(AY25,4)="netp","364",IF(RIGHT(AY25,4)="cmtr","365",IF(LEFT(AY25,4)="form","873",IF(RIGHT(AY25,7)="ce-cppt","902",""))))))))))</f>
        <v/>
      </c>
      <c r="AY28" s="66" t="str">
        <f>IF(AX28="","",IF(OR(AX$3=Recap!$A$50,AX$3=Recap!$A$51,AX$3=Recap!$A$52,AX$3=Recap!$A$53,AX$3=Recap!$A$54,AX$3=Recap!$A$55,AX$3=Recap!$A$56,AX$3=Recap!$A$57,AX$3=Recap!$A$58,AX$3=Recap!$A$59,AX$3=Recap!$A$60,AX$3=Recap!$A$61),(AX27+AY27)/1,AX27+AY27))</f>
        <v/>
      </c>
      <c r="AZ28" s="66" t="str">
        <f>IF(RIGHT(BA25,4)="cuht","171",IF(RIGHT(BA25,4)="netu","172",IF(RIGHT(BA25,4)="auht","173",IF(OR(RIGHT(BA25,4)="ppou",RIGHT(BA25,5)="prepa"),"360",IF(RIGHT(BA25,4)="cpou","361",IF(OR(RIGHT(BA25,4)="apou",RIGHT(BA25,6)="molinf"),"363",IF(RIGHT(BA25,4)="netp","364",IF(RIGHT(BA25,4)="cmtr","365",IF(LEFT(BA25,4)="form","873",IF(RIGHT(BA25,7)="ce-cppt","902",""))))))))))</f>
        <v/>
      </c>
      <c r="BA28" s="66" t="str">
        <f>IF(AZ28="","",IF(OR(AZ$3=Recap!$A$50,AZ$3=Recap!$A$51,AZ$3=Recap!$A$52,AZ$3=Recap!$A$53,AZ$3=Recap!$A$54,AZ$3=Recap!$A$55,AZ$3=Recap!$A$56,AZ$3=Recap!$A$57,AZ$3=Recap!$A$58,AZ$3=Recap!$A$59,AZ$3=Recap!$A$60,AZ$3=Recap!$A$61),(AZ27+BA27)/1,AZ27+BA27))</f>
        <v/>
      </c>
      <c r="BB28" s="66" t="str">
        <f>IF(RIGHT(BC25,4)="cuht","171",IF(RIGHT(BC25,4)="netu","172",IF(RIGHT(BC25,4)="auht","173",IF(OR(RIGHT(BC25,4)="ppou",RIGHT(BC25,5)="prepa"),"360",IF(RIGHT(BC25,4)="cpou","361",IF(OR(RIGHT(BC25,4)="apou",RIGHT(BC25,6)="molinf"),"363",IF(RIGHT(BC25,4)="netp","364",IF(RIGHT(BC25,4)="cmtr","365",IF(LEFT(BC25,4)="form","873",IF(RIGHT(BC25,7)="ce-cppt","902",""))))))))))</f>
        <v/>
      </c>
      <c r="BC28" s="66" t="str">
        <f>IF(BB28="","",IF(OR(BB$3=Recap!$A$50,BB$3=Recap!$A$51,BB$3=Recap!$A$52,BB$3=Recap!$A$53,BB$3=Recap!$A$54,BB$3=Recap!$A$55,BB$3=Recap!$A$56,BB$3=Recap!$A$57,BB$3=Recap!$A$58,BB$3=Recap!$A$59,BB$3=Recap!$A$60,BB$3=Recap!$A$61),(BB27+BC27)/1,BB27+BC27))</f>
        <v/>
      </c>
      <c r="BD28" s="66" t="str">
        <f>IF(RIGHT(BE25,4)="cuht","171",IF(RIGHT(BE25,4)="netu","172",IF(RIGHT(BE25,4)="auht","173",IF(OR(RIGHT(BE25,4)="ppou",RIGHT(BE25,5)="prepa"),"360",IF(RIGHT(BE25,4)="cpou","361",IF(OR(RIGHT(BE25,4)="apou",RIGHT(BE25,6)="molinf"),"363",IF(RIGHT(BE25,4)="netp","364",IF(RIGHT(BE25,4)="cmtr","365",IF(LEFT(BE25,4)="form","873",IF(RIGHT(BE25,7)="ce-cppt","902",""))))))))))</f>
        <v/>
      </c>
      <c r="BE28" s="66" t="str">
        <f>IF(BD28="","",IF(OR(BD$3=Recap!$A$50,BD$3=Recap!$A$51,BD$3=Recap!$A$52,BD$3=Recap!$A$53,BD$3=Recap!$A$54,BD$3=Recap!$A$55,BD$3=Recap!$A$56,BD$3=Recap!$A$57,BD$3=Recap!$A$58,BD$3=Recap!$A$59,BD$3=Recap!$A$60,BD$3=Recap!$A$61),(BD27+BE27)/1,BD27+BE27))</f>
        <v/>
      </c>
      <c r="BF28" s="66" t="str">
        <f>IF(RIGHT(BG25,4)="cuht","171",IF(RIGHT(BG25,4)="netu","172",IF(RIGHT(BG25,4)="auht","173",IF(OR(RIGHT(BG25,4)="ppou",RIGHT(BG25,5)="prepa"),"360",IF(RIGHT(BG25,4)="cpou","361",IF(OR(RIGHT(BG25,4)="apou",RIGHT(BG25,6)="molinf"),"363",IF(RIGHT(BG25,4)="netp","364",IF(RIGHT(BG25,4)="cmtr","365",IF(LEFT(BG25,4)="form","873",IF(RIGHT(BG25,7)="ce-cppt","902",""))))))))))</f>
        <v/>
      </c>
      <c r="BG28" s="66" t="str">
        <f>IF(BF28="","",IF(OR(BF$3=Recap!$A$50,BF$3=Recap!$A$51,BF$3=Recap!$A$52,BF$3=Recap!$A$53,BF$3=Recap!$A$54,BF$3=Recap!$A$55,BF$3=Recap!$A$56,BF$3=Recap!$A$57,BF$3=Recap!$A$58,BF$3=Recap!$A$59,BF$3=Recap!$A$60,BF$3=Recap!$A$61),(BF27+BG27)/1,BF27+BG27))</f>
        <v/>
      </c>
      <c r="BH28" s="12"/>
    </row>
    <row r="29" spans="1:60" ht="14.4" customHeight="1" x14ac:dyDescent="0.3">
      <c r="A29" s="125" t="s">
        <v>74</v>
      </c>
      <c r="B29" s="81"/>
      <c r="C29" s="100" t="s">
        <v>27</v>
      </c>
      <c r="D29" s="68"/>
      <c r="E29" s="120" t="s">
        <v>29</v>
      </c>
      <c r="F29" s="68">
        <v>0.91666666666666663</v>
      </c>
      <c r="G29" s="120" t="s">
        <v>31</v>
      </c>
      <c r="H29" s="68">
        <v>0.91666666666666663</v>
      </c>
      <c r="I29" s="120" t="s">
        <v>31</v>
      </c>
      <c r="J29" s="68">
        <v>0.91666666666666663</v>
      </c>
      <c r="K29" s="120" t="s">
        <v>31</v>
      </c>
      <c r="L29" s="79"/>
      <c r="M29" s="100"/>
      <c r="N29" s="79"/>
      <c r="O29" s="98"/>
      <c r="P29" s="55">
        <v>0.58333333333333337</v>
      </c>
      <c r="Q29" s="102" t="s">
        <v>30</v>
      </c>
      <c r="R29" s="55">
        <v>0.58333333333333337</v>
      </c>
      <c r="S29" s="102" t="s">
        <v>30</v>
      </c>
      <c r="T29" s="73">
        <v>0.33333333333333331</v>
      </c>
      <c r="U29" s="95" t="s">
        <v>51</v>
      </c>
      <c r="V29" s="57"/>
      <c r="W29" s="106" t="s">
        <v>29</v>
      </c>
      <c r="X29" s="57"/>
      <c r="Y29" s="106" t="s">
        <v>29</v>
      </c>
      <c r="Z29" s="79"/>
      <c r="AA29" s="116"/>
      <c r="AB29" s="79"/>
      <c r="AC29" s="118"/>
      <c r="AD29" s="97">
        <f ca="1">SUM(P31:AC31)</f>
        <v>1.6166666666666665</v>
      </c>
      <c r="AE29" s="55"/>
      <c r="AF29" s="106" t="s">
        <v>29</v>
      </c>
      <c r="AG29" s="79"/>
      <c r="AH29" s="116" t="s">
        <v>27</v>
      </c>
      <c r="AI29" s="57"/>
      <c r="AJ29" s="106" t="s">
        <v>29</v>
      </c>
      <c r="AK29" s="57"/>
      <c r="AL29" s="106" t="s">
        <v>29</v>
      </c>
      <c r="AM29" s="57"/>
      <c r="AN29" s="106" t="s">
        <v>29</v>
      </c>
      <c r="AO29" s="79"/>
      <c r="AP29" s="116"/>
      <c r="AQ29" s="79"/>
      <c r="AR29" s="118"/>
      <c r="AS29" s="97">
        <f ca="1">SUM(AE31:AR31)</f>
        <v>0</v>
      </c>
      <c r="AT29" s="55"/>
      <c r="AU29" s="106" t="s">
        <v>29</v>
      </c>
      <c r="AV29" s="79"/>
      <c r="AW29" s="116"/>
      <c r="AX29" s="57"/>
      <c r="AY29" s="106"/>
      <c r="AZ29" s="57"/>
      <c r="BA29" s="106"/>
      <c r="BB29" s="57"/>
      <c r="BC29" s="106"/>
      <c r="BD29" s="57"/>
      <c r="BE29" s="106"/>
      <c r="BF29" s="57"/>
      <c r="BG29" s="122"/>
      <c r="BH29" s="124">
        <f ca="1">SUM(AT31:BG31)</f>
        <v>0</v>
      </c>
    </row>
    <row r="30" spans="1:60" ht="16.2" customHeight="1" thickBot="1" x14ac:dyDescent="0.35">
      <c r="A30" s="126"/>
      <c r="B30" s="82"/>
      <c r="C30" s="101"/>
      <c r="D30" s="70"/>
      <c r="E30" s="121"/>
      <c r="F30" s="70">
        <v>0.25</v>
      </c>
      <c r="G30" s="121"/>
      <c r="H30" s="70">
        <v>0.25</v>
      </c>
      <c r="I30" s="121"/>
      <c r="J30" s="70">
        <v>0.25</v>
      </c>
      <c r="K30" s="121"/>
      <c r="L30" s="80"/>
      <c r="M30" s="101"/>
      <c r="N30" s="80"/>
      <c r="O30" s="99"/>
      <c r="P30" s="56">
        <v>0.91666666666666663</v>
      </c>
      <c r="Q30" s="103"/>
      <c r="R30" s="56">
        <v>0.91666666666666663</v>
      </c>
      <c r="S30" s="103"/>
      <c r="T30" s="56">
        <v>0.68125000000000002</v>
      </c>
      <c r="U30" s="96"/>
      <c r="V30" s="58"/>
      <c r="W30" s="107"/>
      <c r="X30" s="58"/>
      <c r="Y30" s="107"/>
      <c r="Z30" s="80"/>
      <c r="AA30" s="117"/>
      <c r="AB30" s="80"/>
      <c r="AC30" s="119"/>
      <c r="AD30" s="97"/>
      <c r="AE30" s="56"/>
      <c r="AF30" s="107"/>
      <c r="AG30" s="80"/>
      <c r="AH30" s="117"/>
      <c r="AI30" s="58"/>
      <c r="AJ30" s="107"/>
      <c r="AK30" s="58"/>
      <c r="AL30" s="107"/>
      <c r="AM30" s="58"/>
      <c r="AN30" s="107"/>
      <c r="AO30" s="80"/>
      <c r="AP30" s="117"/>
      <c r="AQ30" s="80"/>
      <c r="AR30" s="119"/>
      <c r="AS30" s="97"/>
      <c r="AT30" s="56"/>
      <c r="AU30" s="107"/>
      <c r="AV30" s="80"/>
      <c r="AW30" s="117"/>
      <c r="AX30" s="58"/>
      <c r="AY30" s="107"/>
      <c r="AZ30" s="58"/>
      <c r="BA30" s="107"/>
      <c r="BB30" s="58"/>
      <c r="BC30" s="107"/>
      <c r="BD30" s="58"/>
      <c r="BE30" s="107"/>
      <c r="BF30" s="58"/>
      <c r="BG30" s="123"/>
      <c r="BH30" s="124"/>
    </row>
    <row r="31" spans="1:60" ht="15" hidden="1" customHeight="1" x14ac:dyDescent="0.4">
      <c r="A31" s="52"/>
      <c r="B31" s="66">
        <f ca="1">IF(B$3&gt;$BI$4,0,IF(OR(ISBLANK(B29),ISBLANK(B30),ISBLANK(C29),LEFT(C29,4)="jour",LEFT(C29,4)="form"),0,IF(COUNTIF(fériés,B$3)&gt;0,MOD((B30-B29),1)*1,MOD((B30-B29),1))))</f>
        <v>0</v>
      </c>
      <c r="C31" s="66">
        <f ca="1">IF(B$3&gt;$BI$4,0,IF(AND(ISNUMBER(B29),ISNUMBER(B30),OR(LEFT(C29,4)="jour",LEFT(C29,4)="form")),IF(COUNTIF(fériés,B$3)&gt;0,MOD(-$BH$4+(B30-B29),1)*1,MOD(-$BH$4+(B30-B29),1)),IF(AND(ISBLANK(B29),ISBLANK(B30)),IF(OR(C29="r",C29="c",C29="a",C29="m",C29="f",C29="cp",C29="s",C29="congé parent"),$BH$3,0),0)))</f>
        <v>0.31666666666666665</v>
      </c>
      <c r="D31" s="66">
        <f ca="1">IF(D$3&gt;$BI$4,0,IF(OR(ISBLANK(D29),ISBLANK(D30),ISBLANK(E29),LEFT(E29,4)="jour",LEFT(E29,4)="form"),0,IF(COUNTIF(fériés,D$3)&gt;0,MOD((D30-D29),1)*1,MOD((D30-D29),1))))</f>
        <v>0</v>
      </c>
      <c r="E31" s="66">
        <f ca="1">IF(D$3&gt;$BI$4,0,IF(AND(ISNUMBER(D29),ISNUMBER(D30),OR(LEFT(E29,4)="jour",LEFT(E29,4)="form")),IF(COUNTIF(fériés,D$3)&gt;0,MOD(-$BH$4+(D30-D29),1)*1,MOD(-$BH$4+(D30-D29),1)),IF(AND(ISBLANK(D29),ISBLANK(D30)),IF(OR(E29="r",E29="c",E29="a",E29="m",E29="f",E29="cp",E29="s",E29="congé parent"),$BH$3,0),0)))</f>
        <v>0.31666666666666665</v>
      </c>
      <c r="F31" s="66">
        <f ca="1">IF(F$3&gt;$BI$4,0,IF(OR(ISBLANK(F29),ISBLANK(F30),ISBLANK(G29),LEFT(G29,4)="jour",LEFT(G29,4)="form"),0,IF(COUNTIF(fériés,F$3)&gt;0,MOD((F30-F29),1)*1,MOD((F30-F29),1))))</f>
        <v>0.33333333333333337</v>
      </c>
      <c r="G31" s="66">
        <f ca="1">IF(F$3&gt;$BI$4,0,IF(AND(ISNUMBER(F29),ISNUMBER(F30),OR(LEFT(G29,4)="jour",LEFT(G29,4)="form")),IF(COUNTIF(fériés,F$3)&gt;0,MOD(-$BH$4+(F30-F29),1)*1,MOD(-$BH$4+(F30-F29),1)),IF(AND(ISBLANK(F29),ISBLANK(F30)),IF(OR(G29="r",G29="c",G29="a",G29="m",G29="f",G29="cp",G29="s",G29="congé parent"),$BH$3,0),0)))</f>
        <v>0</v>
      </c>
      <c r="H31" s="66">
        <f ca="1">IF(H$3&gt;$BI$4,0,IF(OR(ISBLANK(H29),ISBLANK(H30),ISBLANK(I29),LEFT(I29,4)="jour",LEFT(I29,4)="form"),0,IF(COUNTIF(fériés,H$3)&gt;0,MOD((H30-H29),1)*1,MOD((H30-H29),1))))</f>
        <v>0.33333333333333337</v>
      </c>
      <c r="I31" s="66">
        <f ca="1">IF(H$3&gt;$BI$4,0,IF(AND(ISNUMBER(H29),ISNUMBER(H30),OR(LEFT(I29,4)="jour",LEFT(I29,4)="form")),IF(COUNTIF(fériés,H$3)&gt;0,MOD(-$BH$4+(H30-H29),1)*1,MOD(-$BH$4+(H30-H29),1)),IF(AND(ISBLANK(H29),ISBLANK(H30)),IF(OR(I29="r",I29="c",I29="a",I29="m",I29="f",I29="cp",I29="s",I29="congé parent"),$BH$3,0),0)))</f>
        <v>0</v>
      </c>
      <c r="J31" s="66">
        <f ca="1">IF(J$3&gt;$BI$4,0,IF(OR(ISBLANK(J29),ISBLANK(J30),ISBLANK(K29),LEFT(K29,4)="jour",LEFT(K29,4)="form"),0,IF(COUNTIF(fériés,J$3)&gt;0,MOD((J30-J29),1)*1,MOD((J30-J29),1))))</f>
        <v>0.33333333333333337</v>
      </c>
      <c r="K31" s="66">
        <f ca="1">IF(J$3&gt;$BI$4,0,IF(AND(ISNUMBER(J29),ISNUMBER(J30),OR(LEFT(K29,4)="jour",LEFT(K29,4)="form")),IF(COUNTIF(fériés,J$3)&gt;0,MOD(-$BH$4+(J30-J29),1)*1,MOD(-$BH$4+(J30-J29),1)),IF(AND(ISBLANK(J29),ISBLANK(J30)),IF(OR(K29="r",K29="c",K29="a",K29="m",K29="f",K29="cp",K29="s",K29="congé parent"),$BH$3,0),0)))</f>
        <v>0</v>
      </c>
      <c r="L31" s="86">
        <f ca="1">IF(L$3&gt;$BI$4,0,IF(OR(ISBLANK(L29),ISBLANK(L30),ISBLANK(M29),LEFT(M29,4)="jour",LEFT(M29,4)="form"),0,IF(COUNTIF(fériés,L$3)&gt;0,MOD((L30-L29),1)*1,MOD((L30-L29),1))))</f>
        <v>0</v>
      </c>
      <c r="M31" s="86">
        <f ca="1">IF(L$3&gt;$BI$4,0,IF(AND(ISNUMBER(L29),ISNUMBER(L30),OR(LEFT(M29,4)="jour",LEFT(M29,4)="form")),IF(COUNTIF(fériés,L$3)&gt;0,MOD(-$BH$4+(L30-L29),1)*1,MOD(-$BH$4+(L30-L29),1)),IF(AND(ISBLANK(L29),ISBLANK(L30)),IF(OR(M29="r",M29="c",M29="a",M29="m",M29="f",M29="cp",M29="s",M29="congé parent"),$BH$3,0),0)))</f>
        <v>0</v>
      </c>
      <c r="N31" s="86">
        <f ca="1">IF(N$3&gt;$BI$4,0,IF(OR(ISBLANK(N29),ISBLANK(N30),ISBLANK(O29),LEFT(O29,4)="jour",LEFT(O29,4)="form"),0,IF(COUNTIF(fériés,N$3)&gt;0,MOD((N30-N29),1)*1,MOD((N30-N29),1))))</f>
        <v>0</v>
      </c>
      <c r="O31" s="86">
        <f ca="1">IF(N$3&gt;$BI$4,0,IF(AND(ISNUMBER(N29),ISNUMBER(N30),OR(LEFT(O29,4)="jour",LEFT(O29,4)="form")),IF(COUNTIF(fériés,N$3)&gt;0,MOD(-$BH$4+(N30-N29),1)*1,MOD(-$BH$4+(N30-N29),1)),IF(AND(ISBLANK(N29),ISBLANK(N30)),IF(OR(O29="r",O29="c",O29="a",O29="m",O29="f",O29="cp",O29="s",O29="congé parent"),$BH$3,0),0)))</f>
        <v>0</v>
      </c>
      <c r="P31" s="66">
        <f ca="1">IF(P$3&gt;$BI$4,0,IF(OR(ISBLANK(P29),ISBLANK(P30),ISBLANK(Q29),LEFT(Q29,4)="jour",LEFT(Q29,4)="form"),0,IF(COUNTIF(fériés,P$3)&gt;0,MOD((P30-P29),1)*1,MOD((P30-P29),1))))</f>
        <v>0.33333333333333326</v>
      </c>
      <c r="Q31" s="66">
        <f ca="1">IF(P$3&gt;$BI$4,0,IF(AND(ISNUMBER(P29),ISNUMBER(P30),OR(LEFT(Q29,4)="jour",LEFT(Q29,4)="form")),IF(COUNTIF(fériés,P$3)&gt;0,MOD(-$BH$4+(P30-P29),1)*1,MOD(-$BH$4+(P30-P29),1)),IF(AND(ISBLANK(P29),ISBLANK(P30)),IF(OR(Q29="r",Q29="c",Q29="a",Q29="m",Q29="f",Q29="cp",Q29="s",Q29="congé parent"),$BH$3,0),0)))</f>
        <v>0</v>
      </c>
      <c r="R31" s="66">
        <f ca="1">IF(R$3&gt;$BI$4,0,IF(OR(ISBLANK(R29),ISBLANK(R30),ISBLANK(S29),LEFT(S29,4)="jour",LEFT(S29,4)="form"),0,IF(COUNTIF(fériés,R$3)&gt;0,MOD((R30-R29),1)*1,MOD((R30-R29),1))))</f>
        <v>0.33333333333333326</v>
      </c>
      <c r="S31" s="66">
        <f ca="1">IF(R$3&gt;$BI$4,0,IF(AND(ISNUMBER(R29),ISNUMBER(R30),OR(LEFT(S29,4)="jour",LEFT(S29,4)="form")),IF(COUNTIF(fériés,R$3)&gt;0,MOD(-$BH$4+(R30-R29),1)*1,MOD(-$BH$4+(R30-R29),1)),IF(AND(ISBLANK(R29),ISBLANK(R30)),IF(OR(S29="r",S29="c",S29="a",S29="m",S29="f",S29="cp",S29="s",S29="congé parent"),$BH$3,0),0)))</f>
        <v>0</v>
      </c>
      <c r="T31" s="66">
        <f ca="1">IF(T$3&gt;$BI$4,0,IF(OR(ISBLANK(T29),ISBLANK(T30),ISBLANK(U29),LEFT(U29,4)="jour",LEFT(U29,4)="form"),0,IF(COUNTIF(fériés,T$3)&gt;0,MOD((T30-T29),1)*1,MOD((T30-T29),1))))</f>
        <v>0</v>
      </c>
      <c r="U31" s="66">
        <f ca="1">IF(T$3&gt;$BI$4,0,IF(AND(ISNUMBER(T29),ISNUMBER(T30),OR(LEFT(U29,4)="jour",LEFT(U29,4)="form")),IF(COUNTIF(fériés,T$3)&gt;0,MOD(-$BH$4+(T30-T29),1)*1,MOD(-$BH$4+(T30-T29),1)),IF(AND(ISBLANK(T29),ISBLANK(T30)),IF(OR(U29="r",U29="c",U29="a",U29="m",U29="f",U29="cp",U29="s",U29="congé parent"),$BH$3,0),0)))</f>
        <v>0.31666666666666671</v>
      </c>
      <c r="V31" s="66">
        <f ca="1">IF(V$3&gt;$BI$4,0,IF(OR(ISBLANK(V29),ISBLANK(V30),ISBLANK(W29),LEFT(W29,4)="jour",LEFT(W29,4)="form"),0,IF(COUNTIF(fériés,V$3)&gt;0,MOD((V30-V29),1)*1,MOD((V30-V29),1))))</f>
        <v>0</v>
      </c>
      <c r="W31" s="66">
        <f ca="1">IF(V$3&gt;$BI$4,0,IF(AND(ISNUMBER(V29),ISNUMBER(V30),OR(LEFT(W29,4)="jour",LEFT(W29,4)="form")),IF(COUNTIF(fériés,V$3)&gt;0,MOD(-$BH$4+(V30-V29),1)*1,MOD(-$BH$4+(V30-V29),1)),IF(AND(ISBLANK(V29),ISBLANK(V30)),IF(OR(W29="r",W29="c",W29="a",W29="m",W29="f",W29="cp",W29="s",W29="congé parent"),$BH$3,0),0)))</f>
        <v>0.31666666666666665</v>
      </c>
      <c r="X31" s="66">
        <f ca="1">IF(X$3&gt;$BI$4,0,IF(OR(ISBLANK(X29),ISBLANK(X30),ISBLANK(Y29),LEFT(Y29,4)="jour",LEFT(Y29,4)="form"),0,IF(COUNTIF(fériés,X$3)&gt;0,MOD((X30-X29),1)*1,MOD((X30-X29),1))))</f>
        <v>0</v>
      </c>
      <c r="Y31" s="66">
        <f ca="1">IF(X$3&gt;$BI$4,0,IF(AND(ISNUMBER(X29),ISNUMBER(X30),OR(LEFT(Y29,4)="jour",LEFT(Y29,4)="form")),IF(COUNTIF(fériés,X$3)&gt;0,MOD(-$BH$4+(X30-X29),1)*1,MOD(-$BH$4+(X30-X29),1)),IF(AND(ISBLANK(X29),ISBLANK(X30)),IF(OR(Y29="r",Y29="c",Y29="a",Y29="m",Y29="f",Y29="cp",Y29="s",Y29="congé parent"),$BH$3,0),0)))</f>
        <v>0.31666666666666665</v>
      </c>
      <c r="Z31" s="86">
        <f ca="1">IF(Z$3&gt;$BI$4,0,IF(OR(ISBLANK(Z29),ISBLANK(Z30),ISBLANK(AA29),LEFT(AA29,4)="jour",LEFT(AA29,4)="form"),0,IF(COUNTIF(fériés,Z$3)&gt;0,MOD((Z30-Z29),1)*1,MOD((Z30-Z29),1))))</f>
        <v>0</v>
      </c>
      <c r="AA31" s="86">
        <f ca="1">IF(Z$3&gt;$BI$4,0,IF(AND(ISNUMBER(Z29),ISNUMBER(Z30),OR(LEFT(AA29,4)="jour",LEFT(AA29,4)="form")),IF(COUNTIF(fériés,Z$3)&gt;0,MOD(-$BH$4+(Z30-Z29),1)*1,MOD(-$BH$4+(Z30-Z29),1)),IF(AND(ISBLANK(Z29),ISBLANK(Z30)),IF(OR(AA29="r",AA29="c",AA29="a",AA29="m",AA29="f",AA29="cp",AA29="s",AA29="congé parent"),$BH$3,0),0)))</f>
        <v>0</v>
      </c>
      <c r="AB31" s="86">
        <f ca="1">IF(AB$3&gt;$BI$4,0,IF(OR(ISBLANK(AB29),ISBLANK(AB30),ISBLANK(AC29),LEFT(AC29,4)="jour",LEFT(AC29,4)="form"),0,IF(COUNTIF(fériés,AB$3)&gt;0,MOD((AB30-AB29),1)*1,MOD((AB30-AB29),1))))</f>
        <v>0</v>
      </c>
      <c r="AC31" s="86">
        <f ca="1">IF(AB$3&gt;$BI$4,0,IF(AND(ISNUMBER(AB29),ISNUMBER(AB30),OR(LEFT(AC29,4)="jour",LEFT(AC29,4)="form")),IF(COUNTIF(fériés,AB$3)&gt;0,MOD(-$BH$4+(AB30-AB29),1)*1,MOD(-$BH$4+(AB30-AB29),1)),IF(AND(ISBLANK(AB29),ISBLANK(AB30)),IF(OR(AC29="r",AC29="c",AC29="a",AC29="m",AC29="f",AC29="cp",AC29="s",AC29="congé parent"),$BH$3,0),0)))</f>
        <v>0</v>
      </c>
      <c r="AD31" s="61"/>
      <c r="AE31" s="66">
        <f ca="1">IF(AE$3&gt;$BI$4,0,IF(OR(ISBLANK(AE29),ISBLANK(AE30),ISBLANK(AF29),LEFT(AF29,4)="jour",LEFT(AF29,4)="form"),0,IF(COUNTIF(fériés,AE$3)&gt;0,MOD((AE30-AE29),1)*1,MOD((AE30-AE29),1))))</f>
        <v>0</v>
      </c>
      <c r="AF31" s="66">
        <f ca="1">IF(AE$3&gt;$BI$4,0,IF(AND(ISNUMBER(AE29),ISNUMBER(AE30),OR(LEFT(AF29,4)="jour",LEFT(AF29,4)="form")),IF(COUNTIF(fériés,AE$3)&gt;0,MOD(-$BH$4+(AE30-AE29),1)*1,MOD(-$BH$4+(AE30-AE29),1)),IF(AND(ISBLANK(AE29),ISBLANK(AE30)),IF(OR(AF29="r",AF29="c",AF29="a",AF29="m",AF29="f",AF29="cp",AF29="s",AF29="congé parent"),$BH$3,0),0)))</f>
        <v>0</v>
      </c>
      <c r="AG31" s="86">
        <f ca="1">IF(AG$3&gt;$BI$4,0,IF(OR(ISBLANK(AG29),ISBLANK(AG30),ISBLANK(AH29),LEFT(AH29,4)="jour",LEFT(AH29,4)="form"),0,IF(COUNTIF(fériés,AG$3)&gt;0,MOD((AG30-AG29),1)*1,MOD((AG30-AG29),1))))</f>
        <v>0</v>
      </c>
      <c r="AH31" s="86">
        <f ca="1">IF(AG$3&gt;$BI$4,0,IF(AND(ISNUMBER(AG29),ISNUMBER(AG30),OR(LEFT(AH29,4)="jour",LEFT(AH29,4)="form")),IF(COUNTIF(fériés,AG$3)&gt;0,MOD(-$BH$4+(AG30-AG29),1)*1,MOD(-$BH$4+(AG30-AG29),1)),IF(AND(ISBLANK(AG29),ISBLANK(AG30)),IF(OR(AH29="r",AH29="c",AH29="a",AH29="m",AH29="f",AH29="cp",AH29="s",AH29="congé parent"),$BH$3,0),0)))</f>
        <v>0</v>
      </c>
      <c r="AI31" s="66">
        <f ca="1">IF(AI$3&gt;$BI$4,0,IF(OR(ISBLANK(AI29),ISBLANK(AI30),ISBLANK(AJ29),LEFT(AJ29,4)="jour",LEFT(AJ29,4)="form"),0,IF(COUNTIF(fériés,AI$3)&gt;0,MOD((AI30-AI29),1)*1,MOD((AI30-AI29),1))))</f>
        <v>0</v>
      </c>
      <c r="AJ31" s="66">
        <f ca="1">IF(AI$3&gt;$BI$4,0,IF(AND(ISNUMBER(AI29),ISNUMBER(AI30),OR(LEFT(AJ29,4)="jour",LEFT(AJ29,4)="form")),IF(COUNTIF(fériés,AI$3)&gt;0,MOD(-$BH$4+(AI30-AI29),1)*1,MOD(-$BH$4+(AI30-AI29),1)),IF(AND(ISBLANK(AI29),ISBLANK(AI30)),IF(OR(AJ29="r",AJ29="c",AJ29="a",AJ29="m",AJ29="f",AJ29="cp",AJ29="s",AJ29="congé parent"),$BH$3,0),0)))</f>
        <v>0</v>
      </c>
      <c r="AK31" s="66">
        <f ca="1">IF(AK$3&gt;$BI$4,0,IF(OR(ISBLANK(AK29),ISBLANK(AK30),ISBLANK(AL29),LEFT(AL29,4)="jour",LEFT(AL29,4)="form"),0,IF(COUNTIF(fériés,AK$3)&gt;0,MOD((AK30-AK29),1)*1,MOD((AK30-AK29),1))))</f>
        <v>0</v>
      </c>
      <c r="AL31" s="66">
        <f ca="1">IF(AK$3&gt;$BI$4,0,IF(AND(ISNUMBER(AK29),ISNUMBER(AK30),OR(LEFT(AL29,4)="jour",LEFT(AL29,4)="form")),IF(COUNTIF(fériés,AK$3)&gt;0,MOD(-$BH$4+(AK30-AK29),1)*1,MOD(-$BH$4+(AK30-AK29),1)),IF(AND(ISBLANK(AK29),ISBLANK(AK30)),IF(OR(AL29="r",AL29="c",AL29="a",AL29="m",AL29="f",AL29="cp",AL29="s",AL29="congé parent"),$BH$3,0),0)))</f>
        <v>0</v>
      </c>
      <c r="AM31" s="66">
        <f ca="1">IF(AM$3&gt;$BI$4,0,IF(OR(ISBLANK(AM29),ISBLANK(AM30),ISBLANK(AN29),LEFT(AN29,4)="jour",LEFT(AN29,4)="form"),0,IF(COUNTIF(fériés,AM$3)&gt;0,MOD((AM30-AM29),1)*1,MOD((AM30-AM29),1))))</f>
        <v>0</v>
      </c>
      <c r="AN31" s="66">
        <f ca="1">IF(AM$3&gt;$BI$4,0,IF(AND(ISNUMBER(AM29),ISNUMBER(AM30),OR(LEFT(AN29,4)="jour",LEFT(AN29,4)="form")),IF(COUNTIF(fériés,AM$3)&gt;0,MOD(-$BH$4+(AM30-AM29),1)*1,MOD(-$BH$4+(AM30-AM29),1)),IF(AND(ISBLANK(AM29),ISBLANK(AM30)),IF(OR(AN29="r",AN29="c",AN29="a",AN29="m",AN29="f",AN29="cp",AN29="s",AN29="congé parent"),$BH$3,0),0)))</f>
        <v>0</v>
      </c>
      <c r="AO31" s="86">
        <f ca="1">IF(AO$3&gt;$BI$4,0,IF(OR(ISBLANK(AO29),ISBLANK(AO30),ISBLANK(AP29),LEFT(AP29,4)="jour",LEFT(AP29,4)="form"),0,IF(COUNTIF(fériés,AO$3)&gt;0,MOD((AO30-AO29),1)*1,MOD((AO30-AO29),1))))</f>
        <v>0</v>
      </c>
      <c r="AP31" s="86">
        <f ca="1">IF(AO$3&gt;$BI$4,0,IF(AND(ISNUMBER(AO29),ISNUMBER(AO30),OR(LEFT(AP29,4)="jour",LEFT(AP29,4)="form")),IF(COUNTIF(fériés,AO$3)&gt;0,MOD(-$BH$4+(AO30-AO29),1)*1,MOD(-$BH$4+(AO30-AO29),1)),IF(AND(ISBLANK(AO29),ISBLANK(AO30)),IF(OR(AP29="r",AP29="c",AP29="a",AP29="m",AP29="f",AP29="cp",AP29="s",AP29="congé parent"),$BH$3,0),0)))</f>
        <v>0</v>
      </c>
      <c r="AQ31" s="86">
        <f ca="1">IF(AQ$3&gt;$BI$4,0,IF(OR(ISBLANK(AQ29),ISBLANK(AQ30),ISBLANK(AR29),LEFT(AR29,4)="jour",LEFT(AR29,4)="form"),0,IF(COUNTIF(fériés,AQ$3)&gt;0,MOD((AQ30-AQ29),1)*1,MOD((AQ30-AQ29),1))))</f>
        <v>0</v>
      </c>
      <c r="AR31" s="86">
        <f ca="1">IF(AQ$3&gt;$BI$4,0,IF(AND(ISNUMBER(AQ29),ISNUMBER(AQ30),OR(LEFT(AR29,4)="jour",LEFT(AR29,4)="form")),IF(COUNTIF(fériés,AQ$3)&gt;0,MOD(-$BH$4+(AQ30-AQ29),1)*1,MOD(-$BH$4+(AQ30-AQ29),1)),IF(AND(ISBLANK(AQ29),ISBLANK(AQ30)),IF(OR(AR29="r",AR29="c",AR29="a",AR29="m",AR29="f",AR29="cp",AR29="s",AR29="congé parent"),$BH$3,0),0)))</f>
        <v>0</v>
      </c>
      <c r="AS31" s="61"/>
      <c r="AT31" s="66">
        <f ca="1">IF(AT$3&gt;$BI$4,0,IF(OR(ISBLANK(AT29),ISBLANK(AT30),ISBLANK(AU29),LEFT(AU29,4)="jour",LEFT(AU29,4)="form"),0,IF(COUNTIF(fériés,AT$3)&gt;0,MOD((AT30-AT29),1)*1,MOD((AT30-AT29),1))))</f>
        <v>0</v>
      </c>
      <c r="AU31" s="66">
        <f ca="1">IF(AT$3&gt;$BI$4,0,IF(AND(ISNUMBER(AT29),ISNUMBER(AT30),OR(LEFT(AU29,4)="jour",LEFT(AU29,4)="form")),IF(COUNTIF(fériés,AT$3)&gt;0,MOD(-$BH$4+(AT30-AT29),1)*1,MOD(-$BH$4+(AT30-AT29),1)),IF(AND(ISBLANK(AT29),ISBLANK(AT30)),IF(OR(AU29="r",AU29="c",AU29="a",AU29="m",AU29="f",AU29="cp",AU29="s",AU29="congé parent"),$BH$3,0),0)))</f>
        <v>0</v>
      </c>
      <c r="AV31" s="86">
        <f ca="1">IF(AV$3&gt;$BI$4,0,IF(OR(ISBLANK(AV29),ISBLANK(AV30),ISBLANK(AW29),LEFT(AW29,4)="jour",LEFT(AW29,4)="form"),0,IF(COUNTIF(fériés,AV$3)&gt;0,MOD((AV30-AV29),1)*1,MOD((AV30-AV29),1))))</f>
        <v>0</v>
      </c>
      <c r="AW31" s="86">
        <f ca="1">IF(AV$3&gt;$BI$4,0,IF(AND(ISNUMBER(AV29),ISNUMBER(AV30),OR(LEFT(AW29,4)="jour",LEFT(AW29,4)="form")),IF(COUNTIF(fériés,AV$3)&gt;0,MOD(-$BH$4+(AV30-AV29),1)*1,MOD(-$BH$4+(AV30-AV29),1)),IF(AND(ISBLANK(AV29),ISBLANK(AV30)),IF(OR(AW29="r",AW29="c",AW29="a",AW29="m",AW29="f",AW29="cp",AW29="s",AW29="congé parent"),$BH$3,0),0)))</f>
        <v>0</v>
      </c>
      <c r="AX31" s="66">
        <f ca="1">IF(AX$3&gt;$BI$4,0,IF(OR(ISBLANK(AX29),ISBLANK(AX30),ISBLANK(AY29),LEFT(AY29,4)="jour",LEFT(AY29,4)="form"),0,IF(COUNTIF(fériés,AX$3)&gt;0,MOD((AX30-AX29),1)*1,MOD((AX30-AX29),1))))</f>
        <v>0</v>
      </c>
      <c r="AY31" s="66">
        <f ca="1">IF(AX$3&gt;$BI$4,0,IF(AND(ISNUMBER(AX29),ISNUMBER(AX30),OR(LEFT(AY29,4)="jour",LEFT(AY29,4)="form")),IF(COUNTIF(fériés,AX$3)&gt;0,MOD(-$BH$4+(AX30-AX29),1)*1,MOD(-$BH$4+(AX30-AX29),1)),IF(AND(ISBLANK(AX29),ISBLANK(AX30)),IF(OR(AY29="r",AY29="c",AY29="a",AY29="m",AY29="f",AY29="cp",AY29="s",AY29="congé parent"),$BH$3,0),0)))</f>
        <v>0</v>
      </c>
      <c r="AZ31" s="66">
        <f ca="1">IF(AZ$3&gt;$BI$4,0,IF(OR(ISBLANK(AZ29),ISBLANK(AZ30),ISBLANK(BA29),LEFT(BA29,4)="jour",LEFT(BA29,4)="form"),0,IF(COUNTIF(fériés,AZ$3)&gt;0,MOD((AZ30-AZ29),1)*1,MOD((AZ30-AZ29),1))))</f>
        <v>0</v>
      </c>
      <c r="BA31" s="66">
        <f ca="1">IF(AZ$3&gt;$BI$4,0,IF(AND(ISNUMBER(AZ29),ISNUMBER(AZ30),OR(LEFT(BA29,4)="jour",LEFT(BA29,4)="form")),IF(COUNTIF(fériés,AZ$3)&gt;0,MOD(-$BH$4+(AZ30-AZ29),1)*1,MOD(-$BH$4+(AZ30-AZ29),1)),IF(AND(ISBLANK(AZ29),ISBLANK(AZ30)),IF(OR(BA29="r",BA29="c",BA29="a",BA29="m",BA29="f",BA29="cp",BA29="s",BA29="congé parent"),$BH$3,0),0)))</f>
        <v>0</v>
      </c>
      <c r="BB31" s="66">
        <f ca="1">IF(BB$3&gt;$BI$4,0,IF(OR(ISBLANK(BB29),ISBLANK(BB30),ISBLANK(BC29),LEFT(BC29,4)="jour",LEFT(BC29,4)="form"),0,IF(COUNTIF(fériés,BB$3)&gt;0,MOD((BB30-BB29),1)*1,MOD((BB30-BB29),1))))</f>
        <v>0</v>
      </c>
      <c r="BC31" s="66">
        <f ca="1">IF(BB$3&gt;$BI$4,0,IF(AND(ISNUMBER(BB29),ISNUMBER(BB30),OR(LEFT(BC29,4)="jour",LEFT(BC29,4)="form")),IF(COUNTIF(fériés,BB$3)&gt;0,MOD(-$BH$4+(BB30-BB29),1)*1,MOD(-$BH$4+(BB30-BB29),1)),IF(AND(ISBLANK(BB29),ISBLANK(BB30)),IF(OR(BC29="r",BC29="c",BC29="a",BC29="m",BC29="f",BC29="cp",BC29="s",BC29="congé parent"),$BH$3,0),0)))</f>
        <v>0</v>
      </c>
      <c r="BD31" s="66">
        <f ca="1">IF(BD$3&gt;$BI$4,0,IF(OR(ISBLANK(BD29),ISBLANK(BD30),ISBLANK(BE29),LEFT(BE29,4)="jour",LEFT(BE29,4)="form"),0,IF(COUNTIF(fériés,BD$3)&gt;0,MOD((BD30-BD29),1)*1,MOD((BD30-BD29),1))))</f>
        <v>0</v>
      </c>
      <c r="BE31" s="66">
        <f ca="1">IF(BD$3&gt;$BI$4,0,IF(AND(ISNUMBER(BD29),ISNUMBER(BD30),OR(LEFT(BE29,4)="jour",LEFT(BE29,4)="form")),IF(COUNTIF(fériés,BD$3)&gt;0,MOD(-$BH$4+(BD30-BD29),1)*1,MOD(-$BH$4+(BD30-BD29),1)),IF(AND(ISBLANK(BD29),ISBLANK(BD30)),IF(OR(BE29="r",BE29="c",BE29="a",BE29="m",BE29="f",BE29="cp",BE29="s",BE29="congé parent"),$BH$3,0),0)))</f>
        <v>0</v>
      </c>
      <c r="BF31" s="66">
        <f ca="1">IF(BF$3&gt;$BI$4,0,IF(OR(ISBLANK(BF29),ISBLANK(BF30),ISBLANK(BG29),LEFT(BG29,4)="jour",LEFT(BG29,4)="form"),0,IF(COUNTIF(fériés,BF$3)&gt;0,MOD((BF30-BF29),1)*1,MOD((BF30-BF29),1))))</f>
        <v>0</v>
      </c>
      <c r="BG31" s="66">
        <f ca="1">IF(BF$3&gt;$BI$4,0,IF(AND(ISNUMBER(BF29),ISNUMBER(BF30),OR(LEFT(BG29,4)="jour",LEFT(BG29,4)="form")),IF(COUNTIF(fériés,BF$3)&gt;0,MOD(-$BH$4+(BF30-BF29),1)*1,MOD(-$BH$4+(BF30-BF29),1)),IF(AND(ISBLANK(BF29),ISBLANK(BF30)),IF(OR(BG29="r",BG29="c",BG29="a",BG29="m",BG29="f",BG29="cp",BG29="s",BG29="congé parent"),$BH$3,0),0)))</f>
        <v>0</v>
      </c>
      <c r="BH31" s="12">
        <f ca="1">SUM(B31:BG31)</f>
        <v>3.25</v>
      </c>
    </row>
    <row r="32" spans="1:60" ht="15.6" hidden="1" customHeight="1" thickBot="1" x14ac:dyDescent="0.4">
      <c r="A32" s="52"/>
      <c r="B32" s="66" t="str">
        <f>IF(RIGHT(C29,4)="cuht","171",IF(RIGHT(C29,4)="netu","172",IF(RIGHT(C29,4)="auht","173",IF(OR(RIGHT(C29,4)="ppou",RIGHT(C29,5)="prepa"),"360",IF(RIGHT(C29,4)="cpou","361",IF(OR(RIGHT(C29,4)="apou",RIGHT(C29,6)="molinf"),"363",IF(RIGHT(C29,4)="netp","364",IF(RIGHT(C29,4)="cmtr","365",IF(LEFT(C29,4)="form","873",IF(RIGHT(C29,7)="ce-cppt","902",""))))))))))</f>
        <v/>
      </c>
      <c r="C32" s="66" t="str">
        <f>IF(B32="","",IF(OR(B$3=Recap!$A$50,B$3=Recap!$A$51,B$3=Recap!$A$52,B$3=Recap!$A$53,B$3=Recap!$A$54,B$3=Recap!$A$55,B$3=Recap!$A$56,B$3=Recap!$A$57,B$3=Recap!$A$58,B$3=Recap!$A$59,B$3=Recap!$A$60,B$3=Recap!$A$61),(B31+C31)/1,B31+C31))</f>
        <v/>
      </c>
      <c r="D32" s="66" t="str">
        <f>IF(RIGHT(E29,4)="cuht","171",IF(RIGHT(E29,4)="netu","172",IF(RIGHT(E29,4)="auht","173",IF(OR(RIGHT(E29,4)="ppou",RIGHT(E29,5)="prepa"),"360",IF(RIGHT(E29,4)="cpou","361",IF(OR(RIGHT(E29,4)="apou",RIGHT(E29,6)="molinf"),"363",IF(RIGHT(E29,4)="netp","364",IF(RIGHT(E29,4)="cmtr","365",IF(LEFT(E29,4)="form","873",IF(RIGHT(E29,7)="ce-cppt","902",""))))))))))</f>
        <v/>
      </c>
      <c r="E32" s="66" t="str">
        <f>IF(D32="","",IF(OR(D$3=Recap!$A$50,D$3=Recap!$A$51,D$3=Recap!$A$52,D$3=Recap!$A$53,D$3=Recap!$A$54,D$3=Recap!$A$55,D$3=Recap!$A$56,D$3=Recap!$A$57,D$3=Recap!$A$58,D$3=Recap!$A$59,D$3=Recap!$A$60,D$3=Recap!$A$61),(D31+E31)/1,D31+E31))</f>
        <v/>
      </c>
      <c r="F32" s="66" t="str">
        <f>IF(RIGHT(G29,4)="cuht","171",IF(RIGHT(G29,4)="netu","172",IF(RIGHT(G29,4)="auht","173",IF(OR(RIGHT(G29,4)="ppou",RIGHT(G29,5)="prepa"),"360",IF(RIGHT(G29,4)="cpou","361",IF(OR(RIGHT(G29,4)="apou",RIGHT(G29,6)="molinf"),"363",IF(RIGHT(G29,4)="netp","364",IF(RIGHT(G29,4)="cmtr","365",IF(LEFT(G29,4)="form","873",IF(RIGHT(G29,7)="ce-cppt","902",""))))))))))</f>
        <v>360</v>
      </c>
      <c r="G32" s="66">
        <f ca="1">IF(F32="","",IF(OR(F$3=Recap!$A$50,F$3=Recap!$A$51,F$3=Recap!$A$52,F$3=Recap!$A$53,F$3=Recap!$A$54,F$3=Recap!$A$55,F$3=Recap!$A$56,F$3=Recap!$A$57,F$3=Recap!$A$58,F$3=Recap!$A$59,F$3=Recap!$A$60,F$3=Recap!$A$61),(F31+G31)/1,F31+G31))</f>
        <v>0.33333333333333337</v>
      </c>
      <c r="H32" s="66" t="str">
        <f>IF(RIGHT(I29,4)="cuht","171",IF(RIGHT(I29,4)="netu","172",IF(RIGHT(I29,4)="auht","173",IF(OR(RIGHT(I29,4)="ppou",RIGHT(I29,5)="prepa"),"360",IF(RIGHT(I29,4)="cpou","361",IF(OR(RIGHT(I29,4)="apou",RIGHT(I29,6)="molinf"),"363",IF(RIGHT(I29,4)="netp","364",IF(RIGHT(I29,4)="cmtr","365",IF(LEFT(I29,4)="form","873",IF(RIGHT(I29,7)="ce-cppt","902",""))))))))))</f>
        <v>360</v>
      </c>
      <c r="I32" s="66">
        <f ca="1">IF(H32="","",IF(OR(H$3=Recap!$A$50,H$3=Recap!$A$51,H$3=Recap!$A$52,H$3=Recap!$A$53,H$3=Recap!$A$54,H$3=Recap!$A$55,H$3=Recap!$A$56,H$3=Recap!$A$57,H$3=Recap!$A$58,H$3=Recap!$A$59,H$3=Recap!$A$60,H$3=Recap!$A$61),(H31+I31)/1,H31+I31))</f>
        <v>0.33333333333333337</v>
      </c>
      <c r="J32" s="66" t="str">
        <f>IF(RIGHT(K29,4)="cuht","171",IF(RIGHT(K29,4)="netu","172",IF(RIGHT(K29,4)="auht","173",IF(OR(RIGHT(K29,4)="ppou",RIGHT(K29,5)="prepa"),"360",IF(RIGHT(K29,4)="cpou","361",IF(OR(RIGHT(K29,4)="apou",RIGHT(K29,6)="molinf"),"363",IF(RIGHT(K29,4)="netp","364",IF(RIGHT(K29,4)="cmtr","365",IF(LEFT(K29,4)="form","873",IF(RIGHT(K29,7)="ce-cppt","902",""))))))))))</f>
        <v>360</v>
      </c>
      <c r="K32" s="66">
        <f ca="1">IF(J32="","",IF(OR(J$3=Recap!$A$50,J$3=Recap!$A$51,J$3=Recap!$A$52,J$3=Recap!$A$53,J$3=Recap!$A$54,J$3=Recap!$A$55,J$3=Recap!$A$56,J$3=Recap!$A$57,J$3=Recap!$A$58,J$3=Recap!$A$59,J$3=Recap!$A$60,J$3=Recap!$A$61),(J31+K31)/1,J31+K31))</f>
        <v>0.33333333333333337</v>
      </c>
      <c r="L32" s="86" t="str">
        <f>IF(RIGHT(M29,4)="cuht","171",IF(RIGHT(M29,4)="netu","172",IF(RIGHT(M29,4)="auht","173",IF(OR(RIGHT(M29,4)="ppou",RIGHT(M29,5)="prepa"),"360",IF(RIGHT(M29,4)="cpou","361",IF(OR(RIGHT(M29,4)="apou",RIGHT(M29,6)="molinf"),"363",IF(RIGHT(M29,4)="netp","364",IF(RIGHT(M29,4)="cmtr","365",IF(LEFT(M29,4)="form","873",IF(RIGHT(M29,7)="ce-cppt","902",""))))))))))</f>
        <v/>
      </c>
      <c r="M32" s="86" t="str">
        <f>IF(L32="","",IF(OR(L$3=Recap!$A$50,L$3=Recap!$A$51,L$3=Recap!$A$52,L$3=Recap!$A$53,L$3=Recap!$A$54,L$3=Recap!$A$55,L$3=Recap!$A$56,L$3=Recap!$A$57,L$3=Recap!$A$58,L$3=Recap!$A$59,L$3=Recap!$A$60,L$3=Recap!$A$61),(L31+M31)/1,L31+M31))</f>
        <v/>
      </c>
      <c r="N32" s="86" t="str">
        <f>IF(RIGHT(O29,4)="cuht","171",IF(RIGHT(O29,4)="netu","172",IF(RIGHT(O29,4)="auht","173",IF(OR(RIGHT(O29,4)="ppou",RIGHT(O29,5)="prepa"),"360",IF(RIGHT(O29,4)="cpou","361",IF(OR(RIGHT(O29,4)="apou",RIGHT(O29,6)="molinf"),"363",IF(RIGHT(O29,4)="netp","364",IF(RIGHT(O29,4)="cmtr","365",IF(LEFT(O29,4)="form","873",IF(RIGHT(O29,7)="ce-cppt","902",""))))))))))</f>
        <v/>
      </c>
      <c r="O32" s="86" t="str">
        <f>IF(N32="","",IF(OR(N$3=Recap!$A$50,N$3=Recap!$A$51,N$3=Recap!$A$52,N$3=Recap!$A$53,N$3=Recap!$A$54,N$3=Recap!$A$55,N$3=Recap!$A$56,N$3=Recap!$A$57,N$3=Recap!$A$58,N$3=Recap!$A$59,N$3=Recap!$A$60,N$3=Recap!$A$61),(N31+O31)/1,N31+O31))</f>
        <v/>
      </c>
      <c r="P32" s="66" t="str">
        <f>IF(RIGHT(Q29,4)="cuht","171",IF(RIGHT(Q29,4)="netu","172",IF(RIGHT(Q29,4)="auht","173",IF(OR(RIGHT(Q29,4)="ppou",RIGHT(Q29,5)="prepa"),"360",IF(RIGHT(Q29,4)="cpou","361",IF(OR(RIGHT(Q29,4)="apou",RIGHT(Q29,6)="molinf"),"363",IF(RIGHT(Q29,4)="netp","364",IF(RIGHT(Q29,4)="cmtr","365",IF(LEFT(Q29,4)="form","873",IF(RIGHT(Q29,7)="ce-cppt","902",""))))))))))</f>
        <v/>
      </c>
      <c r="Q32" s="66" t="str">
        <f>IF(P32="","",IF(OR(P$3=Recap!$A$50,P$3=Recap!$A$51,P$3=Recap!$A$52,P$3=Recap!$A$53,P$3=Recap!$A$54,P$3=Recap!$A$55,P$3=Recap!$A$56,P$3=Recap!$A$57,P$3=Recap!$A$58,P$3=Recap!$A$59,P$3=Recap!$A$60,P$3=Recap!$A$61),(P31+Q31)/1,P31+Q31))</f>
        <v/>
      </c>
      <c r="R32" s="66" t="str">
        <f>IF(RIGHT(S29,4)="cuht","171",IF(RIGHT(S29,4)="netu","172",IF(RIGHT(S29,4)="auht","173",IF(OR(RIGHT(S29,4)="ppou",RIGHT(S29,5)="prepa"),"360",IF(RIGHT(S29,4)="cpou","361",IF(OR(RIGHT(S29,4)="apou",RIGHT(S29,6)="molinf"),"363",IF(RIGHT(S29,4)="netp","364",IF(RIGHT(S29,4)="cmtr","365",IF(LEFT(S29,4)="form","873",IF(RIGHT(S29,7)="ce-cppt","902",""))))))))))</f>
        <v/>
      </c>
      <c r="S32" s="66" t="str">
        <f>IF(R32="","",IF(OR(R$3=Recap!$A$50,R$3=Recap!$A$51,R$3=Recap!$A$52,R$3=Recap!$A$53,R$3=Recap!$A$54,R$3=Recap!$A$55,R$3=Recap!$A$56,R$3=Recap!$A$57,R$3=Recap!$A$58,R$3=Recap!$A$59,R$3=Recap!$A$60,R$3=Recap!$A$61),(R31+S31)/1,R31+S31))</f>
        <v/>
      </c>
      <c r="T32" s="66" t="str">
        <f>IF(RIGHT(U29,4)="cuht","171",IF(RIGHT(U29,4)="netu","172",IF(RIGHT(U29,4)="auht","173",IF(OR(RIGHT(U29,4)="ppou",RIGHT(U29,5)="prepa"),"360",IF(RIGHT(U29,4)="cpou","361",IF(OR(RIGHT(U29,4)="apou",RIGHT(U29,6)="molinf"),"363",IF(RIGHT(U29,4)="netp","364",IF(RIGHT(U29,4)="cmtr","365",IF(LEFT(U29,4)="form","873",IF(RIGHT(U29,7)="ce-cppt","902",""))))))))))</f>
        <v>171</v>
      </c>
      <c r="U32" s="66">
        <f ca="1">IF(T32="","",IF(OR(T$3=Recap!$A$50,T$3=Recap!$A$51,T$3=Recap!$A$52,T$3=Recap!$A$53,T$3=Recap!$A$54,T$3=Recap!$A$55,T$3=Recap!$A$56,T$3=Recap!$A$57,T$3=Recap!$A$58,T$3=Recap!$A$59,T$3=Recap!$A$60,T$3=Recap!$A$61),(T31+U31)/1,T31+U31))</f>
        <v>0.31666666666666671</v>
      </c>
      <c r="V32" s="66" t="str">
        <f>IF(RIGHT(W29,4)="cuht","171",IF(RIGHT(W29,4)="netu","172",IF(RIGHT(W29,4)="auht","173",IF(OR(RIGHT(W29,4)="ppou",RIGHT(W29,5)="prepa"),"360",IF(RIGHT(W29,4)="cpou","361",IF(OR(RIGHT(W29,4)="apou",RIGHT(W29,6)="molinf"),"363",IF(RIGHT(W29,4)="netp","364",IF(RIGHT(W29,4)="cmtr","365",IF(LEFT(W29,4)="form","873",IF(RIGHT(W29,7)="ce-cppt","902",""))))))))))</f>
        <v/>
      </c>
      <c r="W32" s="66" t="str">
        <f>IF(V32="","",IF(OR(V$3=Recap!$A$50,V$3=Recap!$A$51,V$3=Recap!$A$52,V$3=Recap!$A$53,V$3=Recap!$A$54,V$3=Recap!$A$55,V$3=Recap!$A$56,V$3=Recap!$A$57,V$3=Recap!$A$58,V$3=Recap!$A$59,V$3=Recap!$A$60,V$3=Recap!$A$61),(V31+W31)/1,V31+W31))</f>
        <v/>
      </c>
      <c r="X32" s="66" t="str">
        <f>IF(RIGHT(Y29,4)="cuht","171",IF(RIGHT(Y29,4)="netu","172",IF(RIGHT(Y29,4)="auht","173",IF(OR(RIGHT(Y29,4)="ppou",RIGHT(Y29,5)="prepa"),"360",IF(RIGHT(Y29,4)="cpou","361",IF(OR(RIGHT(Y29,4)="apou",RIGHT(Y29,6)="molinf"),"363",IF(RIGHT(Y29,4)="netp","364",IF(RIGHT(Y29,4)="cmtr","365",IF(LEFT(Y29,4)="form","873",IF(RIGHT(Y29,7)="ce-cppt","902",""))))))))))</f>
        <v/>
      </c>
      <c r="Y32" s="66" t="str">
        <f>IF(X32="","",IF(OR(X$3=Recap!$A$50,X$3=Recap!$A$51,X$3=Recap!$A$52,X$3=Recap!$A$53,X$3=Recap!$A$54,X$3=Recap!$A$55,X$3=Recap!$A$56,X$3=Recap!$A$57,X$3=Recap!$A$58,X$3=Recap!$A$59,X$3=Recap!$A$60,X$3=Recap!$A$61),(X31+Y31)/1,X31+Y31))</f>
        <v/>
      </c>
      <c r="Z32" s="86" t="str">
        <f>IF(RIGHT(AA29,4)="cuht","171",IF(RIGHT(AA29,4)="netu","172",IF(RIGHT(AA29,4)="auht","173",IF(OR(RIGHT(AA29,4)="ppou",RIGHT(AA29,5)="prepa"),"360",IF(RIGHT(AA29,4)="cpou","361",IF(OR(RIGHT(AA29,4)="apou",RIGHT(AA29,6)="molinf"),"363",IF(RIGHT(AA29,4)="netp","364",IF(RIGHT(AA29,4)="cmtr","365",IF(LEFT(AA29,4)="form","873",IF(RIGHT(AA29,7)="ce-cppt","902",""))))))))))</f>
        <v/>
      </c>
      <c r="AA32" s="86" t="str">
        <f>IF(Z32="","",IF(OR(Z$3=Recap!$A$50,Z$3=Recap!$A$51,Z$3=Recap!$A$52,Z$3=Recap!$A$53,Z$3=Recap!$A$54,Z$3=Recap!$A$55,Z$3=Recap!$A$56,Z$3=Recap!$A$57,Z$3=Recap!$A$58,Z$3=Recap!$A$59,Z$3=Recap!$A$60,Z$3=Recap!$A$61),(Z31+AA31)/1,Z31+AA31))</f>
        <v/>
      </c>
      <c r="AB32" s="86" t="str">
        <f>IF(RIGHT(AC29,4)="cuht","171",IF(RIGHT(AC29,4)="netu","172",IF(RIGHT(AC29,4)="auht","173",IF(OR(RIGHT(AC29,4)="ppou",RIGHT(AC29,5)="prepa"),"360",IF(RIGHT(AC29,4)="cpou","361",IF(OR(RIGHT(AC29,4)="apou",RIGHT(AC29,6)="molinf"),"363",IF(RIGHT(AC29,4)="netp","364",IF(RIGHT(AC29,4)="cmtr","365",IF(LEFT(AC29,4)="form","873",IF(RIGHT(AC29,7)="ce-cppt","902",""))))))))))</f>
        <v/>
      </c>
      <c r="AC32" s="86" t="str">
        <f>IF(AB32="","",IF(OR(AB$3=Recap!$A$50,AB$3=Recap!$A$51,AB$3=Recap!$A$52,AB$3=Recap!$A$53,AB$3=Recap!$A$54,AB$3=Recap!$A$55,AB$3=Recap!$A$56,AB$3=Recap!$A$57,AB$3=Recap!$A$58,AB$3=Recap!$A$59,AB$3=Recap!$A$60,AB$3=Recap!$A$61),(AB31+AC31)/1,AB31+AC31))</f>
        <v/>
      </c>
      <c r="AD32" s="61"/>
      <c r="AE32" s="66" t="str">
        <f>IF(RIGHT(AF29,4)="cuht","171",IF(RIGHT(AF29,4)="netu","172",IF(RIGHT(AF29,4)="auht","173",IF(OR(RIGHT(AF29,4)="ppou",RIGHT(AF29,5)="prepa"),"360",IF(RIGHT(AF29,4)="cpou","361",IF(OR(RIGHT(AF29,4)="apou",RIGHT(AF29,6)="molinf"),"363",IF(RIGHT(AF29,4)="netp","364",IF(RIGHT(AF29,4)="cmtr","365",IF(LEFT(AF29,4)="form","873",IF(RIGHT(AF29,7)="ce-cppt","902",""))))))))))</f>
        <v/>
      </c>
      <c r="AF32" s="66" t="str">
        <f>IF(AE32="","",IF(OR(AE$3=Recap!$A$50,AE$3=Recap!$A$51,AE$3=Recap!$A$52,AE$3=Recap!$A$53,AE$3=Recap!$A$54,AE$3=Recap!$A$55,AE$3=Recap!$A$56,AE$3=Recap!$A$57,AE$3=Recap!$A$58,AE$3=Recap!$A$59,AE$3=Recap!$A$60,AE$3=Recap!$A$61),(AE31+AF31)/1,AE31+AF31))</f>
        <v/>
      </c>
      <c r="AG32" s="86" t="str">
        <f>IF(RIGHT(AH29,4)="cuht","171",IF(RIGHT(AH29,4)="netu","172",IF(RIGHT(AH29,4)="auht","173",IF(OR(RIGHT(AH29,4)="ppou",RIGHT(AH29,5)="prepa"),"360",IF(RIGHT(AH29,4)="cpou","361",IF(OR(RIGHT(AH29,4)="apou",RIGHT(AH29,6)="molinf"),"363",IF(RIGHT(AH29,4)="netp","364",IF(RIGHT(AH29,4)="cmtr","365",IF(LEFT(AH29,4)="form","873",IF(RIGHT(AH29,7)="ce-cppt","902",""))))))))))</f>
        <v/>
      </c>
      <c r="AH32" s="86" t="str">
        <f>IF(AG32="","",IF(OR(AG$3=Recap!$A$50,AG$3=Recap!$A$51,AG$3=Recap!$A$52,AG$3=Recap!$A$53,AG$3=Recap!$A$54,AG$3=Recap!$A$55,AG$3=Recap!$A$56,AG$3=Recap!$A$57,AG$3=Recap!$A$58,AG$3=Recap!$A$59,AG$3=Recap!$A$60,AG$3=Recap!$A$61),(AG31+AH31)/1,AG31+AH31))</f>
        <v/>
      </c>
      <c r="AI32" s="66" t="str">
        <f>IF(RIGHT(AJ29,4)="cuht","171",IF(RIGHT(AJ29,4)="netu","172",IF(RIGHT(AJ29,4)="auht","173",IF(OR(RIGHT(AJ29,4)="ppou",RIGHT(AJ29,5)="prepa"),"360",IF(RIGHT(AJ29,4)="cpou","361",IF(OR(RIGHT(AJ29,4)="apou",RIGHT(AJ29,6)="molinf"),"363",IF(RIGHT(AJ29,4)="netp","364",IF(RIGHT(AJ29,4)="cmtr","365",IF(LEFT(AJ29,4)="form","873",IF(RIGHT(AJ29,7)="ce-cppt","902",""))))))))))</f>
        <v/>
      </c>
      <c r="AJ32" s="66" t="str">
        <f>IF(AI32="","",IF(OR(AI$3=Recap!$A$50,AI$3=Recap!$A$51,AI$3=Recap!$A$52,AI$3=Recap!$A$53,AI$3=Recap!$A$54,AI$3=Recap!$A$55,AI$3=Recap!$A$56,AI$3=Recap!$A$57,AI$3=Recap!$A$58,AI$3=Recap!$A$59,AI$3=Recap!$A$60,AI$3=Recap!$A$61),(AI31+AJ31)/1,AI31+AJ31))</f>
        <v/>
      </c>
      <c r="AK32" s="66" t="str">
        <f>IF(RIGHT(AL29,4)="cuht","171",IF(RIGHT(AL29,4)="netu","172",IF(RIGHT(AL29,4)="auht","173",IF(OR(RIGHT(AL29,4)="ppou",RIGHT(AL29,5)="prepa"),"360",IF(RIGHT(AL29,4)="cpou","361",IF(OR(RIGHT(AL29,4)="apou",RIGHT(AL29,6)="molinf"),"363",IF(RIGHT(AL29,4)="netp","364",IF(RIGHT(AL29,4)="cmtr","365",IF(LEFT(AL29,4)="form","873",IF(RIGHT(AL29,7)="ce-cppt","902",""))))))))))</f>
        <v/>
      </c>
      <c r="AL32" s="66" t="str">
        <f>IF(AK32="","",IF(OR(AK$3=Recap!$A$50,AK$3=Recap!$A$51,AK$3=Recap!$A$52,AK$3=Recap!$A$53,AK$3=Recap!$A$54,AK$3=Recap!$A$55,AK$3=Recap!$A$56,AK$3=Recap!$A$57,AK$3=Recap!$A$58,AK$3=Recap!$A$59,AK$3=Recap!$A$60,AK$3=Recap!$A$61),(AK31+AL31)/1,AK31+AL31))</f>
        <v/>
      </c>
      <c r="AM32" s="66" t="str">
        <f>IF(RIGHT(AN29,4)="cuht","171",IF(RIGHT(AN29,4)="netu","172",IF(RIGHT(AN29,4)="auht","173",IF(OR(RIGHT(AN29,4)="ppou",RIGHT(AN29,5)="prepa"),"360",IF(RIGHT(AN29,4)="cpou","361",IF(OR(RIGHT(AN29,4)="apou",RIGHT(AN29,6)="molinf"),"363",IF(RIGHT(AN29,4)="netp","364",IF(RIGHT(AN29,4)="cmtr","365",IF(LEFT(AN29,4)="form","873",IF(RIGHT(AN29,7)="ce-cppt","902",""))))))))))</f>
        <v/>
      </c>
      <c r="AN32" s="66" t="str">
        <f>IF(AM32="","",IF(OR(AM$3=Recap!$A$50,AM$3=Recap!$A$51,AM$3=Recap!$A$52,AM$3=Recap!$A$53,AM$3=Recap!$A$54,AM$3=Recap!$A$55,AM$3=Recap!$A$56,AM$3=Recap!$A$57,AM$3=Recap!$A$58,AM$3=Recap!$A$59,AM$3=Recap!$A$60,AM$3=Recap!$A$61),(AM31+AN31)/1,AM31+AN31))</f>
        <v/>
      </c>
      <c r="AO32" s="86" t="str">
        <f>IF(RIGHT(AP29,4)="cuht","171",IF(RIGHT(AP29,4)="netu","172",IF(RIGHT(AP29,4)="auht","173",IF(OR(RIGHT(AP29,4)="ppou",RIGHT(AP29,5)="prepa"),"360",IF(RIGHT(AP29,4)="cpou","361",IF(OR(RIGHT(AP29,4)="apou",RIGHT(AP29,6)="molinf"),"363",IF(RIGHT(AP29,4)="netp","364",IF(RIGHT(AP29,4)="cmtr","365",IF(LEFT(AP29,4)="form","873",IF(RIGHT(AP29,7)="ce-cppt","902",""))))))))))</f>
        <v/>
      </c>
      <c r="AP32" s="86" t="str">
        <f>IF(AO32="","",IF(OR(AO$3=Recap!$A$50,AO$3=Recap!$A$51,AO$3=Recap!$A$52,AO$3=Recap!$A$53,AO$3=Recap!$A$54,AO$3=Recap!$A$55,AO$3=Recap!$A$56,AO$3=Recap!$A$57,AO$3=Recap!$A$58,AO$3=Recap!$A$59,AO$3=Recap!$A$60,AO$3=Recap!$A$61),(AO31+AP31)/1,AO31+AP31))</f>
        <v/>
      </c>
      <c r="AQ32" s="86" t="str">
        <f>IF(RIGHT(AR29,4)="cuht","171",IF(RIGHT(AR29,4)="netu","172",IF(RIGHT(AR29,4)="auht","173",IF(OR(RIGHT(AR29,4)="ppou",RIGHT(AR29,5)="prepa"),"360",IF(RIGHT(AR29,4)="cpou","361",IF(OR(RIGHT(AR29,4)="apou",RIGHT(AR29,6)="molinf"),"363",IF(RIGHT(AR29,4)="netp","364",IF(RIGHT(AR29,4)="cmtr","365",IF(LEFT(AR29,4)="form","873",IF(RIGHT(AR29,7)="ce-cppt","902",""))))))))))</f>
        <v/>
      </c>
      <c r="AR32" s="86" t="str">
        <f>IF(AQ32="","",IF(OR(AQ$3=Recap!$A$50,AQ$3=Recap!$A$51,AQ$3=Recap!$A$52,AQ$3=Recap!$A$53,AQ$3=Recap!$A$54,AQ$3=Recap!$A$55,AQ$3=Recap!$A$56,AQ$3=Recap!$A$57,AQ$3=Recap!$A$58,AQ$3=Recap!$A$59,AQ$3=Recap!$A$60,AQ$3=Recap!$A$61),(AQ31+AR31)/1,AQ31+AR31))</f>
        <v/>
      </c>
      <c r="AS32" s="61"/>
      <c r="AT32" s="66" t="str">
        <f>IF(RIGHT(AU29,4)="cuht","171",IF(RIGHT(AU29,4)="netu","172",IF(RIGHT(AU29,4)="auht","173",IF(OR(RIGHT(AU29,4)="ppou",RIGHT(AU29,5)="prepa"),"360",IF(RIGHT(AU29,4)="cpou","361",IF(OR(RIGHT(AU29,4)="apou",RIGHT(AU29,6)="molinf"),"363",IF(RIGHT(AU29,4)="netp","364",IF(RIGHT(AU29,4)="cmtr","365",IF(LEFT(AU29,4)="form","873",IF(RIGHT(AU29,7)="ce-cppt","902",""))))))))))</f>
        <v/>
      </c>
      <c r="AU32" s="66" t="str">
        <f>IF(AT32="","",IF(OR(AT$3=Recap!$A$50,AT$3=Recap!$A$51,AT$3=Recap!$A$52,AT$3=Recap!$A$53,AT$3=Recap!$A$54,AT$3=Recap!$A$55,AT$3=Recap!$A$56,AT$3=Recap!$A$57,AT$3=Recap!$A$58,AT$3=Recap!$A$59,AT$3=Recap!$A$60,AT$3=Recap!$A$61),(AT31+AU31)/1,AT31+AU31))</f>
        <v/>
      </c>
      <c r="AV32" s="86" t="str">
        <f>IF(RIGHT(AW29,4)="cuht","171",IF(RIGHT(AW29,4)="netu","172",IF(RIGHT(AW29,4)="auht","173",IF(OR(RIGHT(AW29,4)="ppou",RIGHT(AW29,5)="prepa"),"360",IF(RIGHT(AW29,4)="cpou","361",IF(OR(RIGHT(AW29,4)="apou",RIGHT(AW29,6)="molinf"),"363",IF(RIGHT(AW29,4)="netp","364",IF(RIGHT(AW29,4)="cmtr","365",IF(LEFT(AW29,4)="form","873",IF(RIGHT(AW29,7)="ce-cppt","902",""))))))))))</f>
        <v/>
      </c>
      <c r="AW32" s="86" t="str">
        <f>IF(AV32="","",IF(OR(AV$3=Recap!$A$50,AV$3=Recap!$A$51,AV$3=Recap!$A$52,AV$3=Recap!$A$53,AV$3=Recap!$A$54,AV$3=Recap!$A$55,AV$3=Recap!$A$56,AV$3=Recap!$A$57,AV$3=Recap!$A$58,AV$3=Recap!$A$59,AV$3=Recap!$A$60,AV$3=Recap!$A$61),(AV31+AW31)/1,AV31+AW31))</f>
        <v/>
      </c>
      <c r="AX32" s="66" t="str">
        <f>IF(RIGHT(AY29,4)="cuht","171",IF(RIGHT(AY29,4)="netu","172",IF(RIGHT(AY29,4)="auht","173",IF(OR(RIGHT(AY29,4)="ppou",RIGHT(AY29,5)="prepa"),"360",IF(RIGHT(AY29,4)="cpou","361",IF(OR(RIGHT(AY29,4)="apou",RIGHT(AY29,6)="molinf"),"363",IF(RIGHT(AY29,4)="netp","364",IF(RIGHT(AY29,4)="cmtr","365",IF(LEFT(AY29,4)="form","873",IF(RIGHT(AY29,7)="ce-cppt","902",""))))))))))</f>
        <v/>
      </c>
      <c r="AY32" s="66" t="str">
        <f>IF(AX32="","",IF(OR(AX$3=Recap!$A$50,AX$3=Recap!$A$51,AX$3=Recap!$A$52,AX$3=Recap!$A$53,AX$3=Recap!$A$54,AX$3=Recap!$A$55,AX$3=Recap!$A$56,AX$3=Recap!$A$57,AX$3=Recap!$A$58,AX$3=Recap!$A$59,AX$3=Recap!$A$60,AX$3=Recap!$A$61),(AX31+AY31)/1,AX31+AY31))</f>
        <v/>
      </c>
      <c r="AZ32" s="66" t="str">
        <f>IF(RIGHT(BA29,4)="cuht","171",IF(RIGHT(BA29,4)="netu","172",IF(RIGHT(BA29,4)="auht","173",IF(OR(RIGHT(BA29,4)="ppou",RIGHT(BA29,5)="prepa"),"360",IF(RIGHT(BA29,4)="cpou","361",IF(OR(RIGHT(BA29,4)="apou",RIGHT(BA29,6)="molinf"),"363",IF(RIGHT(BA29,4)="netp","364",IF(RIGHT(BA29,4)="cmtr","365",IF(LEFT(BA29,4)="form","873",IF(RIGHT(BA29,7)="ce-cppt","902",""))))))))))</f>
        <v/>
      </c>
      <c r="BA32" s="66" t="str">
        <f>IF(AZ32="","",IF(OR(AZ$3=Recap!$A$50,AZ$3=Recap!$A$51,AZ$3=Recap!$A$52,AZ$3=Recap!$A$53,AZ$3=Recap!$A$54,AZ$3=Recap!$A$55,AZ$3=Recap!$A$56,AZ$3=Recap!$A$57,AZ$3=Recap!$A$58,AZ$3=Recap!$A$59,AZ$3=Recap!$A$60,AZ$3=Recap!$A$61),(AZ31+BA31)/1,AZ31+BA31))</f>
        <v/>
      </c>
      <c r="BB32" s="66" t="str">
        <f>IF(RIGHT(BC29,4)="cuht","171",IF(RIGHT(BC29,4)="netu","172",IF(RIGHT(BC29,4)="auht","173",IF(OR(RIGHT(BC29,4)="ppou",RIGHT(BC29,5)="prepa"),"360",IF(RIGHT(BC29,4)="cpou","361",IF(OR(RIGHT(BC29,4)="apou",RIGHT(BC29,6)="molinf"),"363",IF(RIGHT(BC29,4)="netp","364",IF(RIGHT(BC29,4)="cmtr","365",IF(LEFT(BC29,4)="form","873",IF(RIGHT(BC29,7)="ce-cppt","902",""))))))))))</f>
        <v/>
      </c>
      <c r="BC32" s="66" t="str">
        <f>IF(BB32="","",IF(OR(BB$3=Recap!$A$50,BB$3=Recap!$A$51,BB$3=Recap!$A$52,BB$3=Recap!$A$53,BB$3=Recap!$A$54,BB$3=Recap!$A$55,BB$3=Recap!$A$56,BB$3=Recap!$A$57,BB$3=Recap!$A$58,BB$3=Recap!$A$59,BB$3=Recap!$A$60,BB$3=Recap!$A$61),(BB31+BC31)/1,BB31+BC31))</f>
        <v/>
      </c>
      <c r="BD32" s="66" t="str">
        <f>IF(RIGHT(BE29,4)="cuht","171",IF(RIGHT(BE29,4)="netu","172",IF(RIGHT(BE29,4)="auht","173",IF(OR(RIGHT(BE29,4)="ppou",RIGHT(BE29,5)="prepa"),"360",IF(RIGHT(BE29,4)="cpou","361",IF(OR(RIGHT(BE29,4)="apou",RIGHT(BE29,6)="molinf"),"363",IF(RIGHT(BE29,4)="netp","364",IF(RIGHT(BE29,4)="cmtr","365",IF(LEFT(BE29,4)="form","873",IF(RIGHT(BE29,7)="ce-cppt","902",""))))))))))</f>
        <v/>
      </c>
      <c r="BE32" s="66" t="str">
        <f>IF(BD32="","",IF(OR(BD$3=Recap!$A$50,BD$3=Recap!$A$51,BD$3=Recap!$A$52,BD$3=Recap!$A$53,BD$3=Recap!$A$54,BD$3=Recap!$A$55,BD$3=Recap!$A$56,BD$3=Recap!$A$57,BD$3=Recap!$A$58,BD$3=Recap!$A$59,BD$3=Recap!$A$60,BD$3=Recap!$A$61),(BD31+BE31)/1,BD31+BE31))</f>
        <v/>
      </c>
      <c r="BF32" s="66" t="str">
        <f>IF(RIGHT(BG29,4)="cuht","171",IF(RIGHT(BG29,4)="netu","172",IF(RIGHT(BG29,4)="auht","173",IF(OR(RIGHT(BG29,4)="ppou",RIGHT(BG29,5)="prepa"),"360",IF(RIGHT(BG29,4)="cpou","361",IF(OR(RIGHT(BG29,4)="apou",RIGHT(BG29,6)="molinf"),"363",IF(RIGHT(BG29,4)="netp","364",IF(RIGHT(BG29,4)="cmtr","365",IF(LEFT(BG29,4)="form","873",IF(RIGHT(BG29,7)="ce-cppt","902",""))))))))))</f>
        <v/>
      </c>
      <c r="BG32" s="66" t="str">
        <f>IF(BF32="","",IF(OR(BF$3=Recap!$A$50,BF$3=Recap!$A$51,BF$3=Recap!$A$52,BF$3=Recap!$A$53,BF$3=Recap!$A$54,BF$3=Recap!$A$55,BF$3=Recap!$A$56,BF$3=Recap!$A$57,BF$3=Recap!$A$58,BF$3=Recap!$A$59,BF$3=Recap!$A$60,BF$3=Recap!$A$61),(BF31+BG31)/1,BF31+BG31))</f>
        <v/>
      </c>
      <c r="BH32" s="12"/>
    </row>
    <row r="33" spans="1:60" ht="14.4" customHeight="1" x14ac:dyDescent="0.3">
      <c r="A33" s="125" t="s">
        <v>75</v>
      </c>
      <c r="B33" s="81"/>
      <c r="C33" s="100" t="s">
        <v>27</v>
      </c>
      <c r="D33" s="68"/>
      <c r="E33" s="120" t="s">
        <v>29</v>
      </c>
      <c r="F33" s="68">
        <v>0.33333333333333331</v>
      </c>
      <c r="G33" s="120" t="s">
        <v>46</v>
      </c>
      <c r="H33" s="68">
        <v>0.33333333333333331</v>
      </c>
      <c r="I33" s="120" t="s">
        <v>46</v>
      </c>
      <c r="J33" s="68">
        <v>0.33333333333333331</v>
      </c>
      <c r="K33" s="120" t="s">
        <v>46</v>
      </c>
      <c r="L33" s="79"/>
      <c r="M33" s="100"/>
      <c r="N33" s="79"/>
      <c r="O33" s="98"/>
      <c r="P33" s="55">
        <v>0.33333333333333331</v>
      </c>
      <c r="Q33" s="106" t="s">
        <v>32</v>
      </c>
      <c r="R33" s="73">
        <v>0.25</v>
      </c>
      <c r="S33" s="106" t="s">
        <v>32</v>
      </c>
      <c r="T33" s="57">
        <v>0.33333333333333331</v>
      </c>
      <c r="U33" s="106" t="s">
        <v>32</v>
      </c>
      <c r="V33" s="55">
        <v>0.33333333333333331</v>
      </c>
      <c r="W33" s="106" t="s">
        <v>32</v>
      </c>
      <c r="X33" s="73">
        <v>0.29166666666666669</v>
      </c>
      <c r="Y33" s="106" t="s">
        <v>32</v>
      </c>
      <c r="Z33" s="79"/>
      <c r="AA33" s="116"/>
      <c r="AB33" s="79"/>
      <c r="AC33" s="118"/>
      <c r="AD33" s="97">
        <f ca="1">SUM(P35:AC35)</f>
        <v>1.9479166666666665</v>
      </c>
      <c r="AE33" s="55">
        <v>0.33333333333333331</v>
      </c>
      <c r="AF33" s="106" t="s">
        <v>32</v>
      </c>
      <c r="AG33" s="79"/>
      <c r="AH33" s="116" t="s">
        <v>27</v>
      </c>
      <c r="AI33" s="57"/>
      <c r="AJ33" s="106" t="s">
        <v>29</v>
      </c>
      <c r="AK33" s="57"/>
      <c r="AL33" s="106" t="s">
        <v>29</v>
      </c>
      <c r="AM33" s="57"/>
      <c r="AN33" s="106" t="s">
        <v>29</v>
      </c>
      <c r="AO33" s="79"/>
      <c r="AP33" s="116"/>
      <c r="AQ33" s="79"/>
      <c r="AR33" s="118"/>
      <c r="AS33" s="97">
        <f ca="1">SUM(AE35:AR35)</f>
        <v>0</v>
      </c>
      <c r="AT33" s="55"/>
      <c r="AU33" s="106"/>
      <c r="AV33" s="79"/>
      <c r="AW33" s="116"/>
      <c r="AX33" s="57"/>
      <c r="AY33" s="106"/>
      <c r="AZ33" s="57"/>
      <c r="BA33" s="106"/>
      <c r="BB33" s="57"/>
      <c r="BC33" s="106"/>
      <c r="BD33" s="57"/>
      <c r="BE33" s="106"/>
      <c r="BF33" s="57"/>
      <c r="BG33" s="122"/>
      <c r="BH33" s="124">
        <f ca="1">SUM(AT35:BG35)</f>
        <v>0</v>
      </c>
    </row>
    <row r="34" spans="1:60" ht="16.2" thickBot="1" x14ac:dyDescent="0.35">
      <c r="A34" s="126"/>
      <c r="B34" s="82"/>
      <c r="C34" s="101"/>
      <c r="D34" s="70"/>
      <c r="E34" s="121"/>
      <c r="F34" s="72">
        <v>0.69791666666666663</v>
      </c>
      <c r="G34" s="121"/>
      <c r="H34" s="72">
        <v>0.69791666666666663</v>
      </c>
      <c r="I34" s="121"/>
      <c r="J34" s="72">
        <v>0.69791666666666663</v>
      </c>
      <c r="K34" s="121"/>
      <c r="L34" s="80"/>
      <c r="M34" s="101"/>
      <c r="N34" s="80"/>
      <c r="O34" s="99"/>
      <c r="P34" s="77">
        <v>0.69791666666666663</v>
      </c>
      <c r="Q34" s="107"/>
      <c r="R34" s="77">
        <v>0.6875</v>
      </c>
      <c r="S34" s="107"/>
      <c r="T34" s="77">
        <v>0.69791666666666663</v>
      </c>
      <c r="U34" s="107"/>
      <c r="V34" s="77">
        <v>0.71875</v>
      </c>
      <c r="W34" s="107"/>
      <c r="X34" s="77">
        <v>0.6875</v>
      </c>
      <c r="Y34" s="107"/>
      <c r="Z34" s="80"/>
      <c r="AA34" s="117"/>
      <c r="AB34" s="80"/>
      <c r="AC34" s="119"/>
      <c r="AD34" s="97"/>
      <c r="AE34" s="56">
        <v>0.66666666666666663</v>
      </c>
      <c r="AF34" s="107"/>
      <c r="AG34" s="80"/>
      <c r="AH34" s="117"/>
      <c r="AI34" s="58"/>
      <c r="AJ34" s="107"/>
      <c r="AK34" s="58"/>
      <c r="AL34" s="107"/>
      <c r="AM34" s="58"/>
      <c r="AN34" s="107"/>
      <c r="AO34" s="80"/>
      <c r="AP34" s="117"/>
      <c r="AQ34" s="80"/>
      <c r="AR34" s="119"/>
      <c r="AS34" s="97"/>
      <c r="AT34" s="56"/>
      <c r="AU34" s="107"/>
      <c r="AV34" s="80"/>
      <c r="AW34" s="117"/>
      <c r="AX34" s="58"/>
      <c r="AY34" s="107"/>
      <c r="AZ34" s="58"/>
      <c r="BA34" s="107"/>
      <c r="BB34" s="58"/>
      <c r="BC34" s="107"/>
      <c r="BD34" s="58"/>
      <c r="BE34" s="107"/>
      <c r="BF34" s="58"/>
      <c r="BG34" s="123"/>
      <c r="BH34" s="124"/>
    </row>
    <row r="35" spans="1:60" ht="15" hidden="1" customHeight="1" x14ac:dyDescent="0.4">
      <c r="A35" s="52"/>
      <c r="B35" s="66">
        <f ca="1">IF(B$3&gt;$BI$4,0,IF(OR(ISBLANK(B33),ISBLANK(B34),ISBLANK(C33),LEFT(C33,4)="jour",LEFT(C33,4)="form"),0,IF(COUNTIF(fériés,B$3)&gt;0,MOD((B34-B33),1)*1,MOD((B34-B33),1))))</f>
        <v>0</v>
      </c>
      <c r="C35" s="66">
        <f ca="1">IF(B$3&gt;$BI$4,0,IF(AND(ISNUMBER(B33),ISNUMBER(B34),OR(LEFT(C33,4)="jour",LEFT(C33,4)="form")),IF(COUNTIF(fériés,B$3)&gt;0,MOD(-$BH$4+(B34-B33),1)*1,MOD(-$BH$4+(B34-B33),1)),IF(AND(ISBLANK(B33),ISBLANK(B34)),IF(OR(C33="r",C33="c",C33="a",C33="m",C33="f",C33="cp",C33="s",C33="congé parent"),$BH$3,0),0)))</f>
        <v>0.31666666666666665</v>
      </c>
      <c r="D35" s="66">
        <f ca="1">IF(D$3&gt;$BI$4,0,IF(OR(ISBLANK(D33),ISBLANK(D34),ISBLANK(E33),LEFT(E33,4)="jour",LEFT(E33,4)="form"),0,IF(COUNTIF(fériés,D$3)&gt;0,MOD((D34-D33),1)*1,MOD((D34-D33),1))))</f>
        <v>0</v>
      </c>
      <c r="E35" s="66">
        <f ca="1">IF(D$3&gt;$BI$4,0,IF(AND(ISNUMBER(D33),ISNUMBER(D34),OR(LEFT(E33,4)="jour",LEFT(E33,4)="form")),IF(COUNTIF(fériés,D$3)&gt;0,MOD(-$BH$4+(D34-D33),1)*1,MOD(-$BH$4+(D34-D33),1)),IF(AND(ISBLANK(D33),ISBLANK(D34)),IF(OR(E33="r",E33="c",E33="a",E33="m",E33="f",E33="cp",E33="s",E33="congé parent"),$BH$3,0),0)))</f>
        <v>0.31666666666666665</v>
      </c>
      <c r="F35" s="66">
        <f ca="1">IF(F$3&gt;$BI$4,0,IF(OR(ISBLANK(F33),ISBLANK(F34),ISBLANK(G33),LEFT(G33,4)="jour",LEFT(G33,4)="form"),0,IF(COUNTIF(fériés,F$3)&gt;0,MOD((F34-F33),1)*1,MOD((F34-F33),1))))</f>
        <v>0.36458333333333331</v>
      </c>
      <c r="G35" s="66">
        <f ca="1">IF(F$3&gt;$BI$4,0,IF(AND(ISNUMBER(F33),ISNUMBER(F34),OR(LEFT(G33,4)="jour",LEFT(G33,4)="form")),IF(COUNTIF(fériés,F$3)&gt;0,MOD(-$BH$4+(F34-F33),1)*1,MOD(-$BH$4+(F34-F33),1)),IF(AND(ISBLANK(F33),ISBLANK(F34)),IF(OR(G33="r",G33="c",G33="a",G33="m",G33="f",G33="cp",G33="s",G33="congé parent"),$BH$3,0),0)))</f>
        <v>0</v>
      </c>
      <c r="H35" s="66">
        <f ca="1">IF(H$3&gt;$BI$4,0,IF(OR(ISBLANK(H33),ISBLANK(H34),ISBLANK(I33),LEFT(I33,4)="jour",LEFT(I33,4)="form"),0,IF(COUNTIF(fériés,H$3)&gt;0,MOD((H34-H33),1)*1,MOD((H34-H33),1))))</f>
        <v>0.36458333333333331</v>
      </c>
      <c r="I35" s="66">
        <f ca="1">IF(H$3&gt;$BI$4,0,IF(AND(ISNUMBER(H33),ISNUMBER(H34),OR(LEFT(I33,4)="jour",LEFT(I33,4)="form")),IF(COUNTIF(fériés,H$3)&gt;0,MOD(-$BH$4+(H34-H33),1)*1,MOD(-$BH$4+(H34-H33),1)),IF(AND(ISBLANK(H33),ISBLANK(H34)),IF(OR(I33="r",I33="c",I33="a",I33="m",I33="f",I33="cp",I33="s",I33="congé parent"),$BH$3,0),0)))</f>
        <v>0</v>
      </c>
      <c r="J35" s="66">
        <f ca="1">IF(J$3&gt;$BI$4,0,IF(OR(ISBLANK(J33),ISBLANK(J34),ISBLANK(K33),LEFT(K33,4)="jour",LEFT(K33,4)="form"),0,IF(COUNTIF(fériés,J$3)&gt;0,MOD((J34-J33),1)*1,MOD((J34-J33),1))))</f>
        <v>0.36458333333333331</v>
      </c>
      <c r="K35" s="66">
        <f ca="1">IF(J$3&gt;$BI$4,0,IF(AND(ISNUMBER(J33),ISNUMBER(J34),OR(LEFT(K33,4)="jour",LEFT(K33,4)="form")),IF(COUNTIF(fériés,J$3)&gt;0,MOD(-$BH$4+(J34-J33),1)*1,MOD(-$BH$4+(J34-J33),1)),IF(AND(ISBLANK(J33),ISBLANK(J34)),IF(OR(K33="r",K33="c",K33="a",K33="m",K33="f",K33="cp",K33="s",K33="congé parent"),$BH$3,0),0)))</f>
        <v>0</v>
      </c>
      <c r="L35" s="86">
        <f ca="1">IF(L$3&gt;$BI$4,0,IF(OR(ISBLANK(L33),ISBLANK(L34),ISBLANK(M33),LEFT(M33,4)="jour",LEFT(M33,4)="form"),0,IF(COUNTIF(fériés,L$3)&gt;0,MOD((L34-L33),1)*1,MOD((L34-L33),1))))</f>
        <v>0</v>
      </c>
      <c r="M35" s="86">
        <f ca="1">IF(L$3&gt;$BI$4,0,IF(AND(ISNUMBER(L33),ISNUMBER(L34),OR(LEFT(M33,4)="jour",LEFT(M33,4)="form")),IF(COUNTIF(fériés,L$3)&gt;0,MOD(-$BH$4+(L34-L33),1)*1,MOD(-$BH$4+(L34-L33),1)),IF(AND(ISBLANK(L33),ISBLANK(L34)),IF(OR(M33="r",M33="c",M33="a",M33="m",M33="f",M33="cp",M33="s",M33="congé parent"),$BH$3,0),0)))</f>
        <v>0</v>
      </c>
      <c r="N35" s="86">
        <f ca="1">IF(N$3&gt;$BI$4,0,IF(OR(ISBLANK(N33),ISBLANK(N34),ISBLANK(O33),LEFT(O33,4)="jour",LEFT(O33,4)="form"),0,IF(COUNTIF(fériés,N$3)&gt;0,MOD((N34-N33),1)*1,MOD((N34-N33),1))))</f>
        <v>0</v>
      </c>
      <c r="O35" s="86">
        <f ca="1">IF(N$3&gt;$BI$4,0,IF(AND(ISNUMBER(N33),ISNUMBER(N34),OR(LEFT(O33,4)="jour",LEFT(O33,4)="form")),IF(COUNTIF(fériés,N$3)&gt;0,MOD(-$BH$4+(N34-N33),1)*1,MOD(-$BH$4+(N34-N33),1)),IF(AND(ISBLANK(N33),ISBLANK(N34)),IF(OR(O33="r",O33="c",O33="a",O33="m",O33="f",O33="cp",O33="s",O33="congé parent"),$BH$3,0),0)))</f>
        <v>0</v>
      </c>
      <c r="P35" s="66">
        <f ca="1">IF(P$3&gt;$BI$4,0,IF(OR(ISBLANK(P33),ISBLANK(P34),ISBLANK(Q33),LEFT(Q33,4)="jour",LEFT(Q33,4)="form"),0,IF(COUNTIF(fériés,P$3)&gt;0,MOD((P34-P33),1)*1,MOD((P34-P33),1))))</f>
        <v>0.36458333333333331</v>
      </c>
      <c r="Q35" s="66">
        <f ca="1">IF(P$3&gt;$BI$4,0,IF(AND(ISNUMBER(P33),ISNUMBER(P34),OR(LEFT(Q33,4)="jour",LEFT(Q33,4)="form")),IF(COUNTIF(fériés,P$3)&gt;0,MOD(-$BH$4+(P34-P33),1)*1,MOD(-$BH$4+(P34-P33),1)),IF(AND(ISBLANK(P33),ISBLANK(P34)),IF(OR(Q33="r",Q33="c",Q33="a",Q33="m",Q33="f",Q33="cp",Q33="s",Q33="congé parent"),$BH$3,0),0)))</f>
        <v>0</v>
      </c>
      <c r="R35" s="66">
        <f ca="1">IF(R$3&gt;$BI$4,0,IF(OR(ISBLANK(R33),ISBLANK(R34),ISBLANK(S33),LEFT(S33,4)="jour",LEFT(S33,4)="form"),0,IF(COUNTIF(fériés,R$3)&gt;0,MOD((R34-R33),1)*1,MOD((R34-R33),1))))</f>
        <v>0.4375</v>
      </c>
      <c r="S35" s="66">
        <f ca="1">IF(R$3&gt;$BI$4,0,IF(AND(ISNUMBER(R33),ISNUMBER(R34),OR(LEFT(S33,4)="jour",LEFT(S33,4)="form")),IF(COUNTIF(fériés,R$3)&gt;0,MOD(-$BH$4+(R34-R33),1)*1,MOD(-$BH$4+(R34-R33),1)),IF(AND(ISBLANK(R33),ISBLANK(R34)),IF(OR(S33="r",S33="c",S33="a",S33="m",S33="f",S33="cp",S33="s",S33="congé parent"),$BH$3,0),0)))</f>
        <v>0</v>
      </c>
      <c r="T35" s="66">
        <f ca="1">IF(T$3&gt;$BI$4,0,IF(OR(ISBLANK(T33),ISBLANK(T34),ISBLANK(U33),LEFT(U33,4)="jour",LEFT(U33,4)="form"),0,IF(COUNTIF(fériés,T$3)&gt;0,MOD((T34-T33),1)*1,MOD((T34-T33),1))))</f>
        <v>0.36458333333333331</v>
      </c>
      <c r="U35" s="66">
        <f ca="1">IF(T$3&gt;$BI$4,0,IF(AND(ISNUMBER(T33),ISNUMBER(T34),OR(LEFT(U33,4)="jour",LEFT(U33,4)="form")),IF(COUNTIF(fériés,T$3)&gt;0,MOD(-$BH$4+(T34-T33),1)*1,MOD(-$BH$4+(T34-T33),1)),IF(AND(ISBLANK(T33),ISBLANK(T34)),IF(OR(U33="r",U33="c",U33="a",U33="m",U33="f",U33="cp",U33="s",U33="congé parent"),$BH$3,0),0)))</f>
        <v>0</v>
      </c>
      <c r="V35" s="66">
        <f ca="1">IF(V$3&gt;$BI$4,0,IF(OR(ISBLANK(V33),ISBLANK(V34),ISBLANK(W33),LEFT(W33,4)="jour",LEFT(W33,4)="form"),0,IF(COUNTIF(fériés,V$3)&gt;0,MOD((V34-V33),1)*1,MOD((V34-V33),1))))</f>
        <v>0.38541666666666669</v>
      </c>
      <c r="W35" s="66">
        <f ca="1">IF(V$3&gt;$BI$4,0,IF(AND(ISNUMBER(V33),ISNUMBER(V34),OR(LEFT(W33,4)="jour",LEFT(W33,4)="form")),IF(COUNTIF(fériés,V$3)&gt;0,MOD(-$BH$4+(V34-V33),1)*1,MOD(-$BH$4+(V34-V33),1)),IF(AND(ISBLANK(V33),ISBLANK(V34)),IF(OR(W33="r",W33="c",W33="a",W33="m",W33="f",W33="cp",W33="s",W33="congé parent"),$BH$3,0),0)))</f>
        <v>0</v>
      </c>
      <c r="X35" s="66">
        <f ca="1">IF(X$3&gt;$BI$4,0,IF(OR(ISBLANK(X33),ISBLANK(X34),ISBLANK(Y33),LEFT(Y33,4)="jour",LEFT(Y33,4)="form"),0,IF(COUNTIF(fériés,X$3)&gt;0,MOD((X34-X33),1)*1,MOD((X34-X33),1))))</f>
        <v>0.39583333333333331</v>
      </c>
      <c r="Y35" s="66">
        <f ca="1">IF(X$3&gt;$BI$4,0,IF(AND(ISNUMBER(X33),ISNUMBER(X34),OR(LEFT(Y33,4)="jour",LEFT(Y33,4)="form")),IF(COUNTIF(fériés,X$3)&gt;0,MOD(-$BH$4+(X34-X33),1)*1,MOD(-$BH$4+(X34-X33),1)),IF(AND(ISBLANK(X33),ISBLANK(X34)),IF(OR(Y33="r",Y33="c",Y33="a",Y33="m",Y33="f",Y33="cp",Y33="s",Y33="congé parent"),$BH$3,0),0)))</f>
        <v>0</v>
      </c>
      <c r="Z35" s="86">
        <f ca="1">IF(Z$3&gt;$BI$4,0,IF(OR(ISBLANK(Z33),ISBLANK(Z34),ISBLANK(AA33),LEFT(AA33,4)="jour",LEFT(AA33,4)="form"),0,IF(COUNTIF(fériés,Z$3)&gt;0,MOD((Z34-Z33),1)*1,MOD((Z34-Z33),1))))</f>
        <v>0</v>
      </c>
      <c r="AA35" s="86">
        <f ca="1">IF(Z$3&gt;$BI$4,0,IF(AND(ISNUMBER(Z33),ISNUMBER(Z34),OR(LEFT(AA33,4)="jour",LEFT(AA33,4)="form")),IF(COUNTIF(fériés,Z$3)&gt;0,MOD(-$BH$4+(Z34-Z33),1)*1,MOD(-$BH$4+(Z34-Z33),1)),IF(AND(ISBLANK(Z33),ISBLANK(Z34)),IF(OR(AA33="r",AA33="c",AA33="a",AA33="m",AA33="f",AA33="cp",AA33="s",AA33="congé parent"),$BH$3,0),0)))</f>
        <v>0</v>
      </c>
      <c r="AB35" s="86">
        <f ca="1">IF(AB$3&gt;$BI$4,0,IF(OR(ISBLANK(AB33),ISBLANK(AB34),ISBLANK(AC33),LEFT(AC33,4)="jour",LEFT(AC33,4)="form"),0,IF(COUNTIF(fériés,AB$3)&gt;0,MOD((AB34-AB33),1)*1,MOD((AB34-AB33),1))))</f>
        <v>0</v>
      </c>
      <c r="AC35" s="86">
        <f ca="1">IF(AB$3&gt;$BI$4,0,IF(AND(ISNUMBER(AB33),ISNUMBER(AB34),OR(LEFT(AC33,4)="jour",LEFT(AC33,4)="form")),IF(COUNTIF(fériés,AB$3)&gt;0,MOD(-$BH$4+(AB34-AB33),1)*1,MOD(-$BH$4+(AB34-AB33),1)),IF(AND(ISBLANK(AB33),ISBLANK(AB34)),IF(OR(AC33="r",AC33="c",AC33="a",AC33="m",AC33="f",AC33="cp",AC33="s",AC33="congé parent"),$BH$3,0),0)))</f>
        <v>0</v>
      </c>
      <c r="AD35" s="61"/>
      <c r="AE35" s="66">
        <f ca="1">IF(AE$3&gt;$BI$4,0,IF(OR(ISBLANK(AE33),ISBLANK(AE34),ISBLANK(AF33),LEFT(AF33,4)="jour",LEFT(AF33,4)="form"),0,IF(COUNTIF(fériés,AE$3)&gt;0,MOD((AE34-AE33),1)*1,MOD((AE34-AE33),1))))</f>
        <v>0</v>
      </c>
      <c r="AF35" s="66">
        <f ca="1">IF(AE$3&gt;$BI$4,0,IF(AND(ISNUMBER(AE33),ISNUMBER(AE34),OR(LEFT(AF33,4)="jour",LEFT(AF33,4)="form")),IF(COUNTIF(fériés,AE$3)&gt;0,MOD(-$BH$4+(AE34-AE33),1)*1,MOD(-$BH$4+(AE34-AE33),1)),IF(AND(ISBLANK(AE33),ISBLANK(AE34)),IF(OR(AF33="r",AF33="c",AF33="a",AF33="m",AF33="f",AF33="cp",AF33="s",AF33="congé parent"),$BH$3,0),0)))</f>
        <v>0</v>
      </c>
      <c r="AG35" s="86">
        <f ca="1">IF(AG$3&gt;$BI$4,0,IF(OR(ISBLANK(AG33),ISBLANK(AG34),ISBLANK(AH33),LEFT(AH33,4)="jour",LEFT(AH33,4)="form"),0,IF(COUNTIF(fériés,AG$3)&gt;0,MOD((AG34-AG33),1)*1,MOD((AG34-AG33),1))))</f>
        <v>0</v>
      </c>
      <c r="AH35" s="86">
        <f ca="1">IF(AG$3&gt;$BI$4,0,IF(AND(ISNUMBER(AG33),ISNUMBER(AG34),OR(LEFT(AH33,4)="jour",LEFT(AH33,4)="form")),IF(COUNTIF(fériés,AG$3)&gt;0,MOD(-$BH$4+(AG34-AG33),1)*1,MOD(-$BH$4+(AG34-AG33),1)),IF(AND(ISBLANK(AG33),ISBLANK(AG34)),IF(OR(AH33="r",AH33="c",AH33="a",AH33="m",AH33="f",AH33="cp",AH33="s",AH33="congé parent"),$BH$3,0),0)))</f>
        <v>0</v>
      </c>
      <c r="AI35" s="66">
        <f ca="1">IF(AI$3&gt;$BI$4,0,IF(OR(ISBLANK(AI33),ISBLANK(AI34),ISBLANK(AJ33),LEFT(AJ33,4)="jour",LEFT(AJ33,4)="form"),0,IF(COUNTIF(fériés,AI$3)&gt;0,MOD((AI34-AI33),1)*1,MOD((AI34-AI33),1))))</f>
        <v>0</v>
      </c>
      <c r="AJ35" s="66">
        <f ca="1">IF(AI$3&gt;$BI$4,0,IF(AND(ISNUMBER(AI33),ISNUMBER(AI34),OR(LEFT(AJ33,4)="jour",LEFT(AJ33,4)="form")),IF(COUNTIF(fériés,AI$3)&gt;0,MOD(-$BH$4+(AI34-AI33),1)*1,MOD(-$BH$4+(AI34-AI33),1)),IF(AND(ISBLANK(AI33),ISBLANK(AI34)),IF(OR(AJ33="r",AJ33="c",AJ33="a",AJ33="m",AJ33="f",AJ33="cp",AJ33="s",AJ33="congé parent"),$BH$3,0),0)))</f>
        <v>0</v>
      </c>
      <c r="AK35" s="66">
        <f ca="1">IF(AK$3&gt;$BI$4,0,IF(OR(ISBLANK(AK33),ISBLANK(AK34),ISBLANK(AL33),LEFT(AL33,4)="jour",LEFT(AL33,4)="form"),0,IF(COUNTIF(fériés,AK$3)&gt;0,MOD((AK34-AK33),1)*1,MOD((AK34-AK33),1))))</f>
        <v>0</v>
      </c>
      <c r="AL35" s="66">
        <f ca="1">IF(AK$3&gt;$BI$4,0,IF(AND(ISNUMBER(AK33),ISNUMBER(AK34),OR(LEFT(AL33,4)="jour",LEFT(AL33,4)="form")),IF(COUNTIF(fériés,AK$3)&gt;0,MOD(-$BH$4+(AK34-AK33),1)*1,MOD(-$BH$4+(AK34-AK33),1)),IF(AND(ISBLANK(AK33),ISBLANK(AK34)),IF(OR(AL33="r",AL33="c",AL33="a",AL33="m",AL33="f",AL33="cp",AL33="s",AL33="congé parent"),$BH$3,0),0)))</f>
        <v>0</v>
      </c>
      <c r="AM35" s="66">
        <f ca="1">IF(AM$3&gt;$BI$4,0,IF(OR(ISBLANK(AM33),ISBLANK(AM34),ISBLANK(AN33),LEFT(AN33,4)="jour",LEFT(AN33,4)="form"),0,IF(COUNTIF(fériés,AM$3)&gt;0,MOD((AM34-AM33),1)*1,MOD((AM34-AM33),1))))</f>
        <v>0</v>
      </c>
      <c r="AN35" s="66">
        <f ca="1">IF(AM$3&gt;$BI$4,0,IF(AND(ISNUMBER(AM33),ISNUMBER(AM34),OR(LEFT(AN33,4)="jour",LEFT(AN33,4)="form")),IF(COUNTIF(fériés,AM$3)&gt;0,MOD(-$BH$4+(AM34-AM33),1)*1,MOD(-$BH$4+(AM34-AM33),1)),IF(AND(ISBLANK(AM33),ISBLANK(AM34)),IF(OR(AN33="r",AN33="c",AN33="a",AN33="m",AN33="f",AN33="cp",AN33="s",AN33="congé parent"),$BH$3,0),0)))</f>
        <v>0</v>
      </c>
      <c r="AO35" s="86">
        <f ca="1">IF(AO$3&gt;$BI$4,0,IF(OR(ISBLANK(AO33),ISBLANK(AO34),ISBLANK(AP33),LEFT(AP33,4)="jour",LEFT(AP33,4)="form"),0,IF(COUNTIF(fériés,AO$3)&gt;0,MOD((AO34-AO33),1)*1,MOD((AO34-AO33),1))))</f>
        <v>0</v>
      </c>
      <c r="AP35" s="86">
        <f ca="1">IF(AO$3&gt;$BI$4,0,IF(AND(ISNUMBER(AO33),ISNUMBER(AO34),OR(LEFT(AP33,4)="jour",LEFT(AP33,4)="form")),IF(COUNTIF(fériés,AO$3)&gt;0,MOD(-$BH$4+(AO34-AO33),1)*1,MOD(-$BH$4+(AO34-AO33),1)),IF(AND(ISBLANK(AO33),ISBLANK(AO34)),IF(OR(AP33="r",AP33="c",AP33="a",AP33="m",AP33="f",AP33="cp",AP33="s",AP33="congé parent"),$BH$3,0),0)))</f>
        <v>0</v>
      </c>
      <c r="AQ35" s="86">
        <f ca="1">IF(AQ$3&gt;$BI$4,0,IF(OR(ISBLANK(AQ33),ISBLANK(AQ34),ISBLANK(AR33),LEFT(AR33,4)="jour",LEFT(AR33,4)="form"),0,IF(COUNTIF(fériés,AQ$3)&gt;0,MOD((AQ34-AQ33),1)*1,MOD((AQ34-AQ33),1))))</f>
        <v>0</v>
      </c>
      <c r="AR35" s="86">
        <f ca="1">IF(AQ$3&gt;$BI$4,0,IF(AND(ISNUMBER(AQ33),ISNUMBER(AQ34),OR(LEFT(AR33,4)="jour",LEFT(AR33,4)="form")),IF(COUNTIF(fériés,AQ$3)&gt;0,MOD(-$BH$4+(AQ34-AQ33),1)*1,MOD(-$BH$4+(AQ34-AQ33),1)),IF(AND(ISBLANK(AQ33),ISBLANK(AQ34)),IF(OR(AR33="r",AR33="c",AR33="a",AR33="m",AR33="f",AR33="cp",AR33="s",AR33="congé parent"),$BH$3,0),0)))</f>
        <v>0</v>
      </c>
      <c r="AS35" s="61"/>
      <c r="AT35" s="66">
        <f ca="1">IF(AT$3&gt;$BI$4,0,IF(OR(ISBLANK(AT33),ISBLANK(AT34),ISBLANK(AU33),LEFT(AU33,4)="jour",LEFT(AU33,4)="form"),0,IF(COUNTIF(fériés,AT$3)&gt;0,MOD((AT34-AT33),1)*1,MOD((AT34-AT33),1))))</f>
        <v>0</v>
      </c>
      <c r="AU35" s="66">
        <f ca="1">IF(AT$3&gt;$BI$4,0,IF(AND(ISNUMBER(AT33),ISNUMBER(AT34),OR(LEFT(AU33,4)="jour",LEFT(AU33,4)="form")),IF(COUNTIF(fériés,AT$3)&gt;0,MOD(-$BH$4+(AT34-AT33),1)*1,MOD(-$BH$4+(AT34-AT33),1)),IF(AND(ISBLANK(AT33),ISBLANK(AT34)),IF(OR(AU33="r",AU33="c",AU33="a",AU33="m",AU33="f",AU33="cp",AU33="s",AU33="congé parent"),$BH$3,0),0)))</f>
        <v>0</v>
      </c>
      <c r="AV35" s="86">
        <f ca="1">IF(AV$3&gt;$BI$4,0,IF(OR(ISBLANK(AV33),ISBLANK(AV34),ISBLANK(AW33),LEFT(AW33,4)="jour",LEFT(AW33,4)="form"),0,IF(COUNTIF(fériés,AV$3)&gt;0,MOD((AV34-AV33),1)*1,MOD((AV34-AV33),1))))</f>
        <v>0</v>
      </c>
      <c r="AW35" s="86">
        <f ca="1">IF(AV$3&gt;$BI$4,0,IF(AND(ISNUMBER(AV33),ISNUMBER(AV34),OR(LEFT(AW33,4)="jour",LEFT(AW33,4)="form")),IF(COUNTIF(fériés,AV$3)&gt;0,MOD(-$BH$4+(AV34-AV33),1)*1,MOD(-$BH$4+(AV34-AV33),1)),IF(AND(ISBLANK(AV33),ISBLANK(AV34)),IF(OR(AW33="r",AW33="c",AW33="a",AW33="m",AW33="f",AW33="cp",AW33="s",AW33="congé parent"),$BH$3,0),0)))</f>
        <v>0</v>
      </c>
      <c r="AX35" s="66">
        <f ca="1">IF(AX$3&gt;$BI$4,0,IF(OR(ISBLANK(AX33),ISBLANK(AX34),ISBLANK(AY33),LEFT(AY33,4)="jour",LEFT(AY33,4)="form"),0,IF(COUNTIF(fériés,AX$3)&gt;0,MOD((AX34-AX33),1)*1,MOD((AX34-AX33),1))))</f>
        <v>0</v>
      </c>
      <c r="AY35" s="66">
        <f ca="1">IF(AX$3&gt;$BI$4,0,IF(AND(ISNUMBER(AX33),ISNUMBER(AX34),OR(LEFT(AY33,4)="jour",LEFT(AY33,4)="form")),IF(COUNTIF(fériés,AX$3)&gt;0,MOD(-$BH$4+(AX34-AX33),1)*1,MOD(-$BH$4+(AX34-AX33),1)),IF(AND(ISBLANK(AX33),ISBLANK(AX34)),IF(OR(AY33="r",AY33="c",AY33="a",AY33="m",AY33="f",AY33="cp",AY33="s",AY33="congé parent"),$BH$3,0),0)))</f>
        <v>0</v>
      </c>
      <c r="AZ35" s="66">
        <f ca="1">IF(AZ$3&gt;$BI$4,0,IF(OR(ISBLANK(AZ33),ISBLANK(AZ34),ISBLANK(BA33),LEFT(BA33,4)="jour",LEFT(BA33,4)="form"),0,IF(COUNTIF(fériés,AZ$3)&gt;0,MOD((AZ34-AZ33),1)*1,MOD((AZ34-AZ33),1))))</f>
        <v>0</v>
      </c>
      <c r="BA35" s="66">
        <f ca="1">IF(AZ$3&gt;$BI$4,0,IF(AND(ISNUMBER(AZ33),ISNUMBER(AZ34),OR(LEFT(BA33,4)="jour",LEFT(BA33,4)="form")),IF(COUNTIF(fériés,AZ$3)&gt;0,MOD(-$BH$4+(AZ34-AZ33),1)*1,MOD(-$BH$4+(AZ34-AZ33),1)),IF(AND(ISBLANK(AZ33),ISBLANK(AZ34)),IF(OR(BA33="r",BA33="c",BA33="a",BA33="m",BA33="f",BA33="cp",BA33="s",BA33="congé parent"),$BH$3,0),0)))</f>
        <v>0</v>
      </c>
      <c r="BB35" s="66">
        <f ca="1">IF(BB$3&gt;$BI$4,0,IF(OR(ISBLANK(BB33),ISBLANK(BB34),ISBLANK(BC33),LEFT(BC33,4)="jour",LEFT(BC33,4)="form"),0,IF(COUNTIF(fériés,BB$3)&gt;0,MOD((BB34-BB33),1)*1,MOD((BB34-BB33),1))))</f>
        <v>0</v>
      </c>
      <c r="BC35" s="66">
        <f ca="1">IF(BB$3&gt;$BI$4,0,IF(AND(ISNUMBER(BB33),ISNUMBER(BB34),OR(LEFT(BC33,4)="jour",LEFT(BC33,4)="form")),IF(COUNTIF(fériés,BB$3)&gt;0,MOD(-$BH$4+(BB34-BB33),1)*1,MOD(-$BH$4+(BB34-BB33),1)),IF(AND(ISBLANK(BB33),ISBLANK(BB34)),IF(OR(BC33="r",BC33="c",BC33="a",BC33="m",BC33="f",BC33="cp",BC33="s",BC33="congé parent"),$BH$3,0),0)))</f>
        <v>0</v>
      </c>
      <c r="BD35" s="66">
        <f ca="1">IF(BD$3&gt;$BI$4,0,IF(OR(ISBLANK(BD33),ISBLANK(BD34),ISBLANK(BE33),LEFT(BE33,4)="jour",LEFT(BE33,4)="form"),0,IF(COUNTIF(fériés,BD$3)&gt;0,MOD((BD34-BD33),1)*1,MOD((BD34-BD33),1))))</f>
        <v>0</v>
      </c>
      <c r="BE35" s="66">
        <f ca="1">IF(BD$3&gt;$BI$4,0,IF(AND(ISNUMBER(BD33),ISNUMBER(BD34),OR(LEFT(BE33,4)="jour",LEFT(BE33,4)="form")),IF(COUNTIF(fériés,BD$3)&gt;0,MOD(-$BH$4+(BD34-BD33),1)*1,MOD(-$BH$4+(BD34-BD33),1)),IF(AND(ISBLANK(BD33),ISBLANK(BD34)),IF(OR(BE33="r",BE33="c",BE33="a",BE33="m",BE33="f",BE33="cp",BE33="s",BE33="congé parent"),$BH$3,0),0)))</f>
        <v>0</v>
      </c>
      <c r="BF35" s="66">
        <f ca="1">IF(BF$3&gt;$BI$4,0,IF(OR(ISBLANK(BF33),ISBLANK(BF34),ISBLANK(BG33),LEFT(BG33,4)="jour",LEFT(BG33,4)="form"),0,IF(COUNTIF(fériés,BF$3)&gt;0,MOD((BF34-BF33),1)*1,MOD((BF34-BF33),1))))</f>
        <v>0</v>
      </c>
      <c r="BG35" s="66">
        <f ca="1">IF(BF$3&gt;$BI$4,0,IF(AND(ISNUMBER(BF33),ISNUMBER(BF34),OR(LEFT(BG33,4)="jour",LEFT(BG33,4)="form")),IF(COUNTIF(fériés,BF$3)&gt;0,MOD(-$BH$4+(BF34-BF33),1)*1,MOD(-$BH$4+(BF34-BF33),1)),IF(AND(ISBLANK(BF33),ISBLANK(BF34)),IF(OR(BG33="r",BG33="c",BG33="a",BG33="m",BG33="f",BG33="cp",BG33="s",BG33="congé parent"),$BH$3,0),0)))</f>
        <v>0</v>
      </c>
      <c r="BH35" s="12">
        <f ca="1">SUM(B35:BG35)</f>
        <v>3.6749999999999998</v>
      </c>
    </row>
    <row r="36" spans="1:60" ht="15.6" hidden="1" customHeight="1" thickBot="1" x14ac:dyDescent="0.4">
      <c r="A36" s="52"/>
      <c r="B36" s="66" t="str">
        <f>IF(RIGHT(C33,4)="cuht","171",IF(RIGHT(C33,4)="netu","172",IF(RIGHT(C33,4)="auht","173",IF(OR(RIGHT(C33,4)="ppou",RIGHT(C33,5)="prepa"),"360",IF(RIGHT(C33,4)="cpou","361",IF(OR(RIGHT(C33,4)="apou",RIGHT(C33,6)="molinf"),"363",IF(RIGHT(C33,4)="netp","364",IF(RIGHT(C33,4)="cmtr","365",IF(LEFT(C33,4)="form","873",IF(RIGHT(C33,7)="ce-cppt","902",""))))))))))</f>
        <v/>
      </c>
      <c r="C36" s="66" t="str">
        <f>IF(B36="","",IF(OR(B$3=Recap!$A$50,B$3=Recap!$A$51,B$3=Recap!$A$52,B$3=Recap!$A$53,B$3=Recap!$A$54,B$3=Recap!$A$55,B$3=Recap!$A$56,B$3=Recap!$A$57,B$3=Recap!$A$58,B$3=Recap!$A$59,B$3=Recap!$A$60,B$3=Recap!$A$61),(B35+C35)/1,B35+C35))</f>
        <v/>
      </c>
      <c r="D36" s="66" t="str">
        <f>IF(RIGHT(E33,4)="cuht","171",IF(RIGHT(E33,4)="netu","172",IF(RIGHT(E33,4)="auht","173",IF(OR(RIGHT(E33,4)="ppou",RIGHT(E33,5)="prepa"),"360",IF(RIGHT(E33,4)="cpou","361",IF(OR(RIGHT(E33,4)="apou",RIGHT(E33,6)="molinf"),"363",IF(RIGHT(E33,4)="netp","364",IF(RIGHT(E33,4)="cmtr","365",IF(LEFT(E33,4)="form","873",IF(RIGHT(E33,7)="ce-cppt","902",""))))))))))</f>
        <v/>
      </c>
      <c r="E36" s="66" t="str">
        <f>IF(D36="","",IF(OR(D$3=Recap!$A$50,D$3=Recap!$A$51,D$3=Recap!$A$52,D$3=Recap!$A$53,D$3=Recap!$A$54,D$3=Recap!$A$55,D$3=Recap!$A$56,D$3=Recap!$A$57,D$3=Recap!$A$58,D$3=Recap!$A$59,D$3=Recap!$A$60,D$3=Recap!$A$61),(D35+E35)/1,D35+E35))</f>
        <v/>
      </c>
      <c r="F36" s="66" t="str">
        <f>IF(RIGHT(G33,4)="cuht","171",IF(RIGHT(G33,4)="netu","172",IF(RIGHT(G33,4)="auht","173",IF(OR(RIGHT(G33,4)="ppou",RIGHT(G33,5)="prepa"),"360",IF(RIGHT(G33,4)="cpou","361",IF(OR(RIGHT(G33,4)="apou",RIGHT(G33,6)="molinf"),"363",IF(RIGHT(G33,4)="netp","364",IF(RIGHT(G33,4)="cmtr","365",IF(LEFT(G33,4)="form","873",IF(RIGHT(G33,7)="ce-cppt","902",""))))))))))</f>
        <v>365</v>
      </c>
      <c r="G36" s="66">
        <f ca="1">IF(F36="","",IF(OR(F$3=Recap!$A$50,F$3=Recap!$A$51,F$3=Recap!$A$52,F$3=Recap!$A$53,F$3=Recap!$A$54,F$3=Recap!$A$55,F$3=Recap!$A$56,F$3=Recap!$A$57,F$3=Recap!$A$58,F$3=Recap!$A$59,F$3=Recap!$A$60,F$3=Recap!$A$61),(F35+G35)/1,F35+G35))</f>
        <v>0.36458333333333331</v>
      </c>
      <c r="H36" s="66" t="str">
        <f>IF(RIGHT(I33,4)="cuht","171",IF(RIGHT(I33,4)="netu","172",IF(RIGHT(I33,4)="auht","173",IF(OR(RIGHT(I33,4)="ppou",RIGHT(I33,5)="prepa"),"360",IF(RIGHT(I33,4)="cpou","361",IF(OR(RIGHT(I33,4)="apou",RIGHT(I33,6)="molinf"),"363",IF(RIGHT(I33,4)="netp","364",IF(RIGHT(I33,4)="cmtr","365",IF(LEFT(I33,4)="form","873",IF(RIGHT(I33,7)="ce-cppt","902",""))))))))))</f>
        <v>365</v>
      </c>
      <c r="I36" s="66">
        <f ca="1">IF(H36="","",IF(OR(H$3=Recap!$A$50,H$3=Recap!$A$51,H$3=Recap!$A$52,H$3=Recap!$A$53,H$3=Recap!$A$54,H$3=Recap!$A$55,H$3=Recap!$A$56,H$3=Recap!$A$57,H$3=Recap!$A$58,H$3=Recap!$A$59,H$3=Recap!$A$60,H$3=Recap!$A$61),(H35+I35)/1,H35+I35))</f>
        <v>0.36458333333333331</v>
      </c>
      <c r="J36" s="66" t="str">
        <f>IF(RIGHT(K33,4)="cuht","171",IF(RIGHT(K33,4)="netu","172",IF(RIGHT(K33,4)="auht","173",IF(OR(RIGHT(K33,4)="ppou",RIGHT(K33,5)="prepa"),"360",IF(RIGHT(K33,4)="cpou","361",IF(OR(RIGHT(K33,4)="apou",RIGHT(K33,6)="molinf"),"363",IF(RIGHT(K33,4)="netp","364",IF(RIGHT(K33,4)="cmtr","365",IF(LEFT(K33,4)="form","873",IF(RIGHT(K33,7)="ce-cppt","902",""))))))))))</f>
        <v>365</v>
      </c>
      <c r="K36" s="66">
        <f ca="1">IF(J36="","",IF(OR(J$3=Recap!$A$50,J$3=Recap!$A$51,J$3=Recap!$A$52,J$3=Recap!$A$53,J$3=Recap!$A$54,J$3=Recap!$A$55,J$3=Recap!$A$56,J$3=Recap!$A$57,J$3=Recap!$A$58,J$3=Recap!$A$59,J$3=Recap!$A$60,J$3=Recap!$A$61),(J35+K35)/1,J35+K35))</f>
        <v>0.36458333333333331</v>
      </c>
      <c r="L36" s="86" t="str">
        <f>IF(RIGHT(M33,4)="cuht","171",IF(RIGHT(M33,4)="netu","172",IF(RIGHT(M33,4)="auht","173",IF(OR(RIGHT(M33,4)="ppou",RIGHT(M33,5)="prepa"),"360",IF(RIGHT(M33,4)="cpou","361",IF(OR(RIGHT(M33,4)="apou",RIGHT(M33,6)="molinf"),"363",IF(RIGHT(M33,4)="netp","364",IF(RIGHT(M33,4)="cmtr","365",IF(LEFT(M33,4)="form","873",IF(RIGHT(M33,7)="ce-cppt","902",""))))))))))</f>
        <v/>
      </c>
      <c r="M36" s="86" t="str">
        <f>IF(L36="","",IF(OR(L$3=Recap!$A$50,L$3=Recap!$A$51,L$3=Recap!$A$52,L$3=Recap!$A$53,L$3=Recap!$A$54,L$3=Recap!$A$55,L$3=Recap!$A$56,L$3=Recap!$A$57,L$3=Recap!$A$58,L$3=Recap!$A$59,L$3=Recap!$A$60,L$3=Recap!$A$61),(L35+M35)/1,L35+M35))</f>
        <v/>
      </c>
      <c r="N36" s="86" t="str">
        <f>IF(RIGHT(O33,4)="cuht","171",IF(RIGHT(O33,4)="netu","172",IF(RIGHT(O33,4)="auht","173",IF(OR(RIGHT(O33,4)="ppou",RIGHT(O33,5)="prepa"),"360",IF(RIGHT(O33,4)="cpou","361",IF(OR(RIGHT(O33,4)="apou",RIGHT(O33,6)="molinf"),"363",IF(RIGHT(O33,4)="netp","364",IF(RIGHT(O33,4)="cmtr","365",IF(LEFT(O33,4)="form","873",IF(RIGHT(O33,7)="ce-cppt","902",""))))))))))</f>
        <v/>
      </c>
      <c r="O36" s="86" t="str">
        <f>IF(N36="","",IF(OR(N$3=Recap!$A$50,N$3=Recap!$A$51,N$3=Recap!$A$52,N$3=Recap!$A$53,N$3=Recap!$A$54,N$3=Recap!$A$55,N$3=Recap!$A$56,N$3=Recap!$A$57,N$3=Recap!$A$58,N$3=Recap!$A$59,N$3=Recap!$A$60,N$3=Recap!$A$61),(N35+O35)/1,N35+O35))</f>
        <v/>
      </c>
      <c r="P36" s="66" t="str">
        <f>IF(RIGHT(Q33,4)="cuht","171",IF(RIGHT(Q33,4)="netu","172",IF(RIGHT(Q33,4)="auht","173",IF(OR(RIGHT(Q33,4)="ppou",RIGHT(Q33,5)="prepa"),"360",IF(RIGHT(Q33,4)="cpou","361",IF(OR(RIGHT(Q33,4)="apou",RIGHT(Q33,6)="molinf"),"363",IF(RIGHT(Q33,4)="netp","364",IF(RIGHT(Q33,4)="cmtr","365",IF(LEFT(Q33,4)="form","873",IF(RIGHT(Q33,7)="ce-cppt","902",""))))))))))</f>
        <v>361</v>
      </c>
      <c r="Q36" s="66">
        <f ca="1">IF(P36="","",IF(OR(P$3=Recap!$A$50,P$3=Recap!$A$51,P$3=Recap!$A$52,P$3=Recap!$A$53,P$3=Recap!$A$54,P$3=Recap!$A$55,P$3=Recap!$A$56,P$3=Recap!$A$57,P$3=Recap!$A$58,P$3=Recap!$A$59,P$3=Recap!$A$60,P$3=Recap!$A$61),(P35+Q35)/1,P35+Q35))</f>
        <v>0.36458333333333331</v>
      </c>
      <c r="R36" s="66" t="str">
        <f>IF(RIGHT(S33,4)="cuht","171",IF(RIGHT(S33,4)="netu","172",IF(RIGHT(S33,4)="auht","173",IF(OR(RIGHT(S33,4)="ppou",RIGHT(S33,5)="prepa"),"360",IF(RIGHT(S33,4)="cpou","361",IF(OR(RIGHT(S33,4)="apou",RIGHT(S33,6)="molinf"),"363",IF(RIGHT(S33,4)="netp","364",IF(RIGHT(S33,4)="cmtr","365",IF(LEFT(S33,4)="form","873",IF(RIGHT(S33,7)="ce-cppt","902",""))))))))))</f>
        <v>361</v>
      </c>
      <c r="S36" s="66">
        <f ca="1">IF(R36="","",IF(OR(R$3=Recap!$A$50,R$3=Recap!$A$51,R$3=Recap!$A$52,R$3=Recap!$A$53,R$3=Recap!$A$54,R$3=Recap!$A$55,R$3=Recap!$A$56,R$3=Recap!$A$57,R$3=Recap!$A$58,R$3=Recap!$A$59,R$3=Recap!$A$60,R$3=Recap!$A$61),(R35+S35)/1,R35+S35))</f>
        <v>0.4375</v>
      </c>
      <c r="T36" s="66" t="str">
        <f>IF(RIGHT(U33,4)="cuht","171",IF(RIGHT(U33,4)="netu","172",IF(RIGHT(U33,4)="auht","173",IF(OR(RIGHT(U33,4)="ppou",RIGHT(U33,5)="prepa"),"360",IF(RIGHT(U33,4)="cpou","361",IF(OR(RIGHT(U33,4)="apou",RIGHT(U33,6)="molinf"),"363",IF(RIGHT(U33,4)="netp","364",IF(RIGHT(U33,4)="cmtr","365",IF(LEFT(U33,4)="form","873",IF(RIGHT(U33,7)="ce-cppt","902",""))))))))))</f>
        <v>361</v>
      </c>
      <c r="U36" s="66">
        <f ca="1">IF(T36="","",IF(OR(T$3=Recap!$A$50,T$3=Recap!$A$51,T$3=Recap!$A$52,T$3=Recap!$A$53,T$3=Recap!$A$54,T$3=Recap!$A$55,T$3=Recap!$A$56,T$3=Recap!$A$57,T$3=Recap!$A$58,T$3=Recap!$A$59,T$3=Recap!$A$60,T$3=Recap!$A$61),(T35+U35)/1,T35+U35))</f>
        <v>0.36458333333333331</v>
      </c>
      <c r="V36" s="66" t="str">
        <f>IF(RIGHT(W33,4)="cuht","171",IF(RIGHT(W33,4)="netu","172",IF(RIGHT(W33,4)="auht","173",IF(OR(RIGHT(W33,4)="ppou",RIGHT(W33,5)="prepa"),"360",IF(RIGHT(W33,4)="cpou","361",IF(OR(RIGHT(W33,4)="apou",RIGHT(W33,6)="molinf"),"363",IF(RIGHT(W33,4)="netp","364",IF(RIGHT(W33,4)="cmtr","365",IF(LEFT(W33,4)="form","873",IF(RIGHT(W33,7)="ce-cppt","902",""))))))))))</f>
        <v>361</v>
      </c>
      <c r="W36" s="66">
        <f ca="1">IF(V36="","",IF(OR(V$3=Recap!$A$50,V$3=Recap!$A$51,V$3=Recap!$A$52,V$3=Recap!$A$53,V$3=Recap!$A$54,V$3=Recap!$A$55,V$3=Recap!$A$56,V$3=Recap!$A$57,V$3=Recap!$A$58,V$3=Recap!$A$59,V$3=Recap!$A$60,V$3=Recap!$A$61),(V35+W35)/1,V35+W35))</f>
        <v>0.38541666666666669</v>
      </c>
      <c r="X36" s="66" t="str">
        <f>IF(RIGHT(Y33,4)="cuht","171",IF(RIGHT(Y33,4)="netu","172",IF(RIGHT(Y33,4)="auht","173",IF(OR(RIGHT(Y33,4)="ppou",RIGHT(Y33,5)="prepa"),"360",IF(RIGHT(Y33,4)="cpou","361",IF(OR(RIGHT(Y33,4)="apou",RIGHT(Y33,6)="molinf"),"363",IF(RIGHT(Y33,4)="netp","364",IF(RIGHT(Y33,4)="cmtr","365",IF(LEFT(Y33,4)="form","873",IF(RIGHT(Y33,7)="ce-cppt","902",""))))))))))</f>
        <v>361</v>
      </c>
      <c r="Y36" s="66">
        <f ca="1">IF(X36="","",IF(OR(X$3=Recap!$A$50,X$3=Recap!$A$51,X$3=Recap!$A$52,X$3=Recap!$A$53,X$3=Recap!$A$54,X$3=Recap!$A$55,X$3=Recap!$A$56,X$3=Recap!$A$57,X$3=Recap!$A$58,X$3=Recap!$A$59,X$3=Recap!$A$60,X$3=Recap!$A$61),(X35+Y35)/1,X35+Y35))</f>
        <v>0.39583333333333331</v>
      </c>
      <c r="Z36" s="86" t="str">
        <f>IF(RIGHT(AA33,4)="cuht","171",IF(RIGHT(AA33,4)="netu","172",IF(RIGHT(AA33,4)="auht","173",IF(OR(RIGHT(AA33,4)="ppou",RIGHT(AA33,5)="prepa"),"360",IF(RIGHT(AA33,4)="cpou","361",IF(OR(RIGHT(AA33,4)="apou",RIGHT(AA33,6)="molinf"),"363",IF(RIGHT(AA33,4)="netp","364",IF(RIGHT(AA33,4)="cmtr","365",IF(LEFT(AA33,4)="form","873",IF(RIGHT(AA33,7)="ce-cppt","902",""))))))))))</f>
        <v/>
      </c>
      <c r="AA36" s="86" t="str">
        <f>IF(Z36="","",IF(OR(Z$3=Recap!$A$50,Z$3=Recap!$A$51,Z$3=Recap!$A$52,Z$3=Recap!$A$53,Z$3=Recap!$A$54,Z$3=Recap!$A$55,Z$3=Recap!$A$56,Z$3=Recap!$A$57,Z$3=Recap!$A$58,Z$3=Recap!$A$59,Z$3=Recap!$A$60,Z$3=Recap!$A$61),(Z35+AA35)/1,Z35+AA35))</f>
        <v/>
      </c>
      <c r="AB36" s="86" t="str">
        <f>IF(RIGHT(AC33,4)="cuht","171",IF(RIGHT(AC33,4)="netu","172",IF(RIGHT(AC33,4)="auht","173",IF(OR(RIGHT(AC33,4)="ppou",RIGHT(AC33,5)="prepa"),"360",IF(RIGHT(AC33,4)="cpou","361",IF(OR(RIGHT(AC33,4)="apou",RIGHT(AC33,6)="molinf"),"363",IF(RIGHT(AC33,4)="netp","364",IF(RIGHT(AC33,4)="cmtr","365",IF(LEFT(AC33,4)="form","873",IF(RIGHT(AC33,7)="ce-cppt","902",""))))))))))</f>
        <v/>
      </c>
      <c r="AC36" s="86" t="str">
        <f>IF(AB36="","",IF(OR(AB$3=Recap!$A$50,AB$3=Recap!$A$51,AB$3=Recap!$A$52,AB$3=Recap!$A$53,AB$3=Recap!$A$54,AB$3=Recap!$A$55,AB$3=Recap!$A$56,AB$3=Recap!$A$57,AB$3=Recap!$A$58,AB$3=Recap!$A$59,AB$3=Recap!$A$60,AB$3=Recap!$A$61),(AB35+AC35)/1,AB35+AC35))</f>
        <v/>
      </c>
      <c r="AD36" s="61"/>
      <c r="AE36" s="66" t="str">
        <f>IF(RIGHT(AF33,4)="cuht","171",IF(RIGHT(AF33,4)="netu","172",IF(RIGHT(AF33,4)="auht","173",IF(OR(RIGHT(AF33,4)="ppou",RIGHT(AF33,5)="prepa"),"360",IF(RIGHT(AF33,4)="cpou","361",IF(OR(RIGHT(AF33,4)="apou",RIGHT(AF33,6)="molinf"),"363",IF(RIGHT(AF33,4)="netp","364",IF(RIGHT(AF33,4)="cmtr","365",IF(LEFT(AF33,4)="form","873",IF(RIGHT(AF33,7)="ce-cppt","902",""))))))))))</f>
        <v>361</v>
      </c>
      <c r="AF36" s="66">
        <f ca="1">IF(AE36="","",IF(OR(AE$3=Recap!$A$50,AE$3=Recap!$A$51,AE$3=Recap!$A$52,AE$3=Recap!$A$53,AE$3=Recap!$A$54,AE$3=Recap!$A$55,AE$3=Recap!$A$56,AE$3=Recap!$A$57,AE$3=Recap!$A$58,AE$3=Recap!$A$59,AE$3=Recap!$A$60,AE$3=Recap!$A$61),(AE35+AF35)/1,AE35+AF35))</f>
        <v>0</v>
      </c>
      <c r="AG36" s="86" t="str">
        <f>IF(RIGHT(AH33,4)="cuht","171",IF(RIGHT(AH33,4)="netu","172",IF(RIGHT(AH33,4)="auht","173",IF(OR(RIGHT(AH33,4)="ppou",RIGHT(AH33,5)="prepa"),"360",IF(RIGHT(AH33,4)="cpou","361",IF(OR(RIGHT(AH33,4)="apou",RIGHT(AH33,6)="molinf"),"363",IF(RIGHT(AH33,4)="netp","364",IF(RIGHT(AH33,4)="cmtr","365",IF(LEFT(AH33,4)="form","873",IF(RIGHT(AH33,7)="ce-cppt","902",""))))))))))</f>
        <v/>
      </c>
      <c r="AH36" s="86" t="str">
        <f>IF(AG36="","",IF(OR(AG$3=Recap!$A$50,AG$3=Recap!$A$51,AG$3=Recap!$A$52,AG$3=Recap!$A$53,AG$3=Recap!$A$54,AG$3=Recap!$A$55,AG$3=Recap!$A$56,AG$3=Recap!$A$57,AG$3=Recap!$A$58,AG$3=Recap!$A$59,AG$3=Recap!$A$60,AG$3=Recap!$A$61),(AG35+AH35)/1,AG35+AH35))</f>
        <v/>
      </c>
      <c r="AI36" s="66" t="str">
        <f>IF(RIGHT(AJ33,4)="cuht","171",IF(RIGHT(AJ33,4)="netu","172",IF(RIGHT(AJ33,4)="auht","173",IF(OR(RIGHT(AJ33,4)="ppou",RIGHT(AJ33,5)="prepa"),"360",IF(RIGHT(AJ33,4)="cpou","361",IF(OR(RIGHT(AJ33,4)="apou",RIGHT(AJ33,6)="molinf"),"363",IF(RIGHT(AJ33,4)="netp","364",IF(RIGHT(AJ33,4)="cmtr","365",IF(LEFT(AJ33,4)="form","873",IF(RIGHT(AJ33,7)="ce-cppt","902",""))))))))))</f>
        <v/>
      </c>
      <c r="AJ36" s="66" t="str">
        <f>IF(AI36="","",IF(OR(AI$3=Recap!$A$50,AI$3=Recap!$A$51,AI$3=Recap!$A$52,AI$3=Recap!$A$53,AI$3=Recap!$A$54,AI$3=Recap!$A$55,AI$3=Recap!$A$56,AI$3=Recap!$A$57,AI$3=Recap!$A$58,AI$3=Recap!$A$59,AI$3=Recap!$A$60,AI$3=Recap!$A$61),(AI35+AJ35)/1,AI35+AJ35))</f>
        <v/>
      </c>
      <c r="AK36" s="66" t="str">
        <f>IF(RIGHT(AL33,4)="cuht","171",IF(RIGHT(AL33,4)="netu","172",IF(RIGHT(AL33,4)="auht","173",IF(OR(RIGHT(AL33,4)="ppou",RIGHT(AL33,5)="prepa"),"360",IF(RIGHT(AL33,4)="cpou","361",IF(OR(RIGHT(AL33,4)="apou",RIGHT(AL33,6)="molinf"),"363",IF(RIGHT(AL33,4)="netp","364",IF(RIGHT(AL33,4)="cmtr","365",IF(LEFT(AL33,4)="form","873",IF(RIGHT(AL33,7)="ce-cppt","902",""))))))))))</f>
        <v/>
      </c>
      <c r="AL36" s="66" t="str">
        <f>IF(AK36="","",IF(OR(AK$3=Recap!$A$50,AK$3=Recap!$A$51,AK$3=Recap!$A$52,AK$3=Recap!$A$53,AK$3=Recap!$A$54,AK$3=Recap!$A$55,AK$3=Recap!$A$56,AK$3=Recap!$A$57,AK$3=Recap!$A$58,AK$3=Recap!$A$59,AK$3=Recap!$A$60,AK$3=Recap!$A$61),(AK35+AL35)/1,AK35+AL35))</f>
        <v/>
      </c>
      <c r="AM36" s="66" t="str">
        <f>IF(RIGHT(AN33,4)="cuht","171",IF(RIGHT(AN33,4)="netu","172",IF(RIGHT(AN33,4)="auht","173",IF(OR(RIGHT(AN33,4)="ppou",RIGHT(AN33,5)="prepa"),"360",IF(RIGHT(AN33,4)="cpou","361",IF(OR(RIGHT(AN33,4)="apou",RIGHT(AN33,6)="molinf"),"363",IF(RIGHT(AN33,4)="netp","364",IF(RIGHT(AN33,4)="cmtr","365",IF(LEFT(AN33,4)="form","873",IF(RIGHT(AN33,7)="ce-cppt","902",""))))))))))</f>
        <v/>
      </c>
      <c r="AN36" s="66" t="str">
        <f>IF(AM36="","",IF(OR(AM$3=Recap!$A$50,AM$3=Recap!$A$51,AM$3=Recap!$A$52,AM$3=Recap!$A$53,AM$3=Recap!$A$54,AM$3=Recap!$A$55,AM$3=Recap!$A$56,AM$3=Recap!$A$57,AM$3=Recap!$A$58,AM$3=Recap!$A$59,AM$3=Recap!$A$60,AM$3=Recap!$A$61),(AM35+AN35)/1,AM35+AN35))</f>
        <v/>
      </c>
      <c r="AO36" s="86" t="str">
        <f>IF(RIGHT(AP33,4)="cuht","171",IF(RIGHT(AP33,4)="netu","172",IF(RIGHT(AP33,4)="auht","173",IF(OR(RIGHT(AP33,4)="ppou",RIGHT(AP33,5)="prepa"),"360",IF(RIGHT(AP33,4)="cpou","361",IF(OR(RIGHT(AP33,4)="apou",RIGHT(AP33,6)="molinf"),"363",IF(RIGHT(AP33,4)="netp","364",IF(RIGHT(AP33,4)="cmtr","365",IF(LEFT(AP33,4)="form","873",IF(RIGHT(AP33,7)="ce-cppt","902",""))))))))))</f>
        <v/>
      </c>
      <c r="AP36" s="86" t="str">
        <f>IF(AO36="","",IF(OR(AO$3=Recap!$A$50,AO$3=Recap!$A$51,AO$3=Recap!$A$52,AO$3=Recap!$A$53,AO$3=Recap!$A$54,AO$3=Recap!$A$55,AO$3=Recap!$A$56,AO$3=Recap!$A$57,AO$3=Recap!$A$58,AO$3=Recap!$A$59,AO$3=Recap!$A$60,AO$3=Recap!$A$61),(AO35+AP35)/1,AO35+AP35))</f>
        <v/>
      </c>
      <c r="AQ36" s="86" t="str">
        <f>IF(RIGHT(AR33,4)="cuht","171",IF(RIGHT(AR33,4)="netu","172",IF(RIGHT(AR33,4)="auht","173",IF(OR(RIGHT(AR33,4)="ppou",RIGHT(AR33,5)="prepa"),"360",IF(RIGHT(AR33,4)="cpou","361",IF(OR(RIGHT(AR33,4)="apou",RIGHT(AR33,6)="molinf"),"363",IF(RIGHT(AR33,4)="netp","364",IF(RIGHT(AR33,4)="cmtr","365",IF(LEFT(AR33,4)="form","873",IF(RIGHT(AR33,7)="ce-cppt","902",""))))))))))</f>
        <v/>
      </c>
      <c r="AR36" s="86" t="str">
        <f>IF(AQ36="","",IF(OR(AQ$3=Recap!$A$50,AQ$3=Recap!$A$51,AQ$3=Recap!$A$52,AQ$3=Recap!$A$53,AQ$3=Recap!$A$54,AQ$3=Recap!$A$55,AQ$3=Recap!$A$56,AQ$3=Recap!$A$57,AQ$3=Recap!$A$58,AQ$3=Recap!$A$59,AQ$3=Recap!$A$60,AQ$3=Recap!$A$61),(AQ35+AR35)/1,AQ35+AR35))</f>
        <v/>
      </c>
      <c r="AS36" s="61"/>
      <c r="AT36" s="66" t="str">
        <f>IF(RIGHT(AU33,4)="cuht","171",IF(RIGHT(AU33,4)="netu","172",IF(RIGHT(AU33,4)="auht","173",IF(OR(RIGHT(AU33,4)="ppou",RIGHT(AU33,5)="prepa"),"360",IF(RIGHT(AU33,4)="cpou","361",IF(OR(RIGHT(AU33,4)="apou",RIGHT(AU33,6)="molinf"),"363",IF(RIGHT(AU33,4)="netp","364",IF(RIGHT(AU33,4)="cmtr","365",IF(LEFT(AU33,4)="form","873",IF(RIGHT(AU33,7)="ce-cppt","902",""))))))))))</f>
        <v/>
      </c>
      <c r="AU36" s="66" t="str">
        <f>IF(AT36="","",IF(OR(AT$3=Recap!$A$50,AT$3=Recap!$A$51,AT$3=Recap!$A$52,AT$3=Recap!$A$53,AT$3=Recap!$A$54,AT$3=Recap!$A$55,AT$3=Recap!$A$56,AT$3=Recap!$A$57,AT$3=Recap!$A$58,AT$3=Recap!$A$59,AT$3=Recap!$A$60,AT$3=Recap!$A$61),(AT35+AU35)/1,AT35+AU35))</f>
        <v/>
      </c>
      <c r="AV36" s="86" t="str">
        <f>IF(RIGHT(AW33,4)="cuht","171",IF(RIGHT(AW33,4)="netu","172",IF(RIGHT(AW33,4)="auht","173",IF(OR(RIGHT(AW33,4)="ppou",RIGHT(AW33,5)="prepa"),"360",IF(RIGHT(AW33,4)="cpou","361",IF(OR(RIGHT(AW33,4)="apou",RIGHT(AW33,6)="molinf"),"363",IF(RIGHT(AW33,4)="netp","364",IF(RIGHT(AW33,4)="cmtr","365",IF(LEFT(AW33,4)="form","873",IF(RIGHT(AW33,7)="ce-cppt","902",""))))))))))</f>
        <v/>
      </c>
      <c r="AW36" s="86" t="str">
        <f>IF(AV36="","",IF(OR(AV$3=Recap!$A$50,AV$3=Recap!$A$51,AV$3=Recap!$A$52,AV$3=Recap!$A$53,AV$3=Recap!$A$54,AV$3=Recap!$A$55,AV$3=Recap!$A$56,AV$3=Recap!$A$57,AV$3=Recap!$A$58,AV$3=Recap!$A$59,AV$3=Recap!$A$60,AV$3=Recap!$A$61),(AV35+AW35)/1,AV35+AW35))</f>
        <v/>
      </c>
      <c r="AX36" s="66" t="str">
        <f>IF(RIGHT(AY33,4)="cuht","171",IF(RIGHT(AY33,4)="netu","172",IF(RIGHT(AY33,4)="auht","173",IF(OR(RIGHT(AY33,4)="ppou",RIGHT(AY33,5)="prepa"),"360",IF(RIGHT(AY33,4)="cpou","361",IF(OR(RIGHT(AY33,4)="apou",RIGHT(AY33,6)="molinf"),"363",IF(RIGHT(AY33,4)="netp","364",IF(RIGHT(AY33,4)="cmtr","365",IF(LEFT(AY33,4)="form","873",IF(RIGHT(AY33,7)="ce-cppt","902",""))))))))))</f>
        <v/>
      </c>
      <c r="AY36" s="66" t="str">
        <f>IF(AX36="","",IF(OR(AX$3=Recap!$A$50,AX$3=Recap!$A$51,AX$3=Recap!$A$52,AX$3=Recap!$A$53,AX$3=Recap!$A$54,AX$3=Recap!$A$55,AX$3=Recap!$A$56,AX$3=Recap!$A$57,AX$3=Recap!$A$58,AX$3=Recap!$A$59,AX$3=Recap!$A$60,AX$3=Recap!$A$61),(AX35+AY35)/1,AX35+AY35))</f>
        <v/>
      </c>
      <c r="AZ36" s="66" t="str">
        <f>IF(RIGHT(BA33,4)="cuht","171",IF(RIGHT(BA33,4)="netu","172",IF(RIGHT(BA33,4)="auht","173",IF(OR(RIGHT(BA33,4)="ppou",RIGHT(BA33,5)="prepa"),"360",IF(RIGHT(BA33,4)="cpou","361",IF(OR(RIGHT(BA33,4)="apou",RIGHT(BA33,6)="molinf"),"363",IF(RIGHT(BA33,4)="netp","364",IF(RIGHT(BA33,4)="cmtr","365",IF(LEFT(BA33,4)="form","873",IF(RIGHT(BA33,7)="ce-cppt","902",""))))))))))</f>
        <v/>
      </c>
      <c r="BA36" s="66" t="str">
        <f>IF(AZ36="","",IF(OR(AZ$3=Recap!$A$50,AZ$3=Recap!$A$51,AZ$3=Recap!$A$52,AZ$3=Recap!$A$53,AZ$3=Recap!$A$54,AZ$3=Recap!$A$55,AZ$3=Recap!$A$56,AZ$3=Recap!$A$57,AZ$3=Recap!$A$58,AZ$3=Recap!$A$59,AZ$3=Recap!$A$60,AZ$3=Recap!$A$61),(AZ35+BA35)/1,AZ35+BA35))</f>
        <v/>
      </c>
      <c r="BB36" s="66" t="str">
        <f>IF(RIGHT(BC33,4)="cuht","171",IF(RIGHT(BC33,4)="netu","172",IF(RIGHT(BC33,4)="auht","173",IF(OR(RIGHT(BC33,4)="ppou",RIGHT(BC33,5)="prepa"),"360",IF(RIGHT(BC33,4)="cpou","361",IF(OR(RIGHT(BC33,4)="apou",RIGHT(BC33,6)="molinf"),"363",IF(RIGHT(BC33,4)="netp","364",IF(RIGHT(BC33,4)="cmtr","365",IF(LEFT(BC33,4)="form","873",IF(RIGHT(BC33,7)="ce-cppt","902",""))))))))))</f>
        <v/>
      </c>
      <c r="BC36" s="66" t="str">
        <f>IF(BB36="","",IF(OR(BB$3=Recap!$A$50,BB$3=Recap!$A$51,BB$3=Recap!$A$52,BB$3=Recap!$A$53,BB$3=Recap!$A$54,BB$3=Recap!$A$55,BB$3=Recap!$A$56,BB$3=Recap!$A$57,BB$3=Recap!$A$58,BB$3=Recap!$A$59,BB$3=Recap!$A$60,BB$3=Recap!$A$61),(BB35+BC35)/1,BB35+BC35))</f>
        <v/>
      </c>
      <c r="BD36" s="66" t="str">
        <f>IF(RIGHT(BE33,4)="cuht","171",IF(RIGHT(BE33,4)="netu","172",IF(RIGHT(BE33,4)="auht","173",IF(OR(RIGHT(BE33,4)="ppou",RIGHT(BE33,5)="prepa"),"360",IF(RIGHT(BE33,4)="cpou","361",IF(OR(RIGHT(BE33,4)="apou",RIGHT(BE33,6)="molinf"),"363",IF(RIGHT(BE33,4)="netp","364",IF(RIGHT(BE33,4)="cmtr","365",IF(LEFT(BE33,4)="form","873",IF(RIGHT(BE33,7)="ce-cppt","902",""))))))))))</f>
        <v/>
      </c>
      <c r="BE36" s="66" t="str">
        <f>IF(BD36="","",IF(OR(BD$3=Recap!$A$50,BD$3=Recap!$A$51,BD$3=Recap!$A$52,BD$3=Recap!$A$53,BD$3=Recap!$A$54,BD$3=Recap!$A$55,BD$3=Recap!$A$56,BD$3=Recap!$A$57,BD$3=Recap!$A$58,BD$3=Recap!$A$59,BD$3=Recap!$A$60,BD$3=Recap!$A$61),(BD35+BE35)/1,BD35+BE35))</f>
        <v/>
      </c>
      <c r="BF36" s="66" t="str">
        <f>IF(RIGHT(BG33,4)="cuht","171",IF(RIGHT(BG33,4)="netu","172",IF(RIGHT(BG33,4)="auht","173",IF(OR(RIGHT(BG33,4)="ppou",RIGHT(BG33,5)="prepa"),"360",IF(RIGHT(BG33,4)="cpou","361",IF(OR(RIGHT(BG33,4)="apou",RIGHT(BG33,6)="molinf"),"363",IF(RIGHT(BG33,4)="netp","364",IF(RIGHT(BG33,4)="cmtr","365",IF(LEFT(BG33,4)="form","873",IF(RIGHT(BG33,7)="ce-cppt","902",""))))))))))</f>
        <v/>
      </c>
      <c r="BG36" s="66" t="str">
        <f>IF(BF36="","",IF(OR(BF$3=Recap!$A$50,BF$3=Recap!$A$51,BF$3=Recap!$A$52,BF$3=Recap!$A$53,BF$3=Recap!$A$54,BF$3=Recap!$A$55,BF$3=Recap!$A$56,BF$3=Recap!$A$57,BF$3=Recap!$A$58,BF$3=Recap!$A$59,BF$3=Recap!$A$60,BF$3=Recap!$A$61),(BF35+BG35)/1,BF35+BG35))</f>
        <v/>
      </c>
      <c r="BH36" s="12"/>
    </row>
    <row r="37" spans="1:60" ht="14.4" customHeight="1" x14ac:dyDescent="0.3">
      <c r="A37" s="125" t="s">
        <v>103</v>
      </c>
      <c r="B37" s="81">
        <v>0.58333333333333337</v>
      </c>
      <c r="C37" s="100" t="s">
        <v>31</v>
      </c>
      <c r="D37" s="68">
        <v>0.58333333333333337</v>
      </c>
      <c r="E37" s="120" t="s">
        <v>28</v>
      </c>
      <c r="F37" s="71">
        <v>0.61458333333333337</v>
      </c>
      <c r="G37" s="120" t="s">
        <v>36</v>
      </c>
      <c r="H37" s="68"/>
      <c r="I37" s="120"/>
      <c r="J37" s="68"/>
      <c r="K37" s="120"/>
      <c r="L37" s="79">
        <v>0.58333333333333337</v>
      </c>
      <c r="M37" s="100" t="s">
        <v>31</v>
      </c>
      <c r="N37" s="79">
        <v>0.58333333333333337</v>
      </c>
      <c r="O37" s="98" t="s">
        <v>31</v>
      </c>
      <c r="P37" s="55">
        <v>0.91666666666666663</v>
      </c>
      <c r="Q37" s="102" t="s">
        <v>30</v>
      </c>
      <c r="R37" s="55">
        <v>0.91666666666666663</v>
      </c>
      <c r="S37" s="102" t="s">
        <v>30</v>
      </c>
      <c r="T37" s="55">
        <v>0.91666666666666663</v>
      </c>
      <c r="U37" s="102" t="s">
        <v>30</v>
      </c>
      <c r="V37" s="55">
        <v>0.91666666666666663</v>
      </c>
      <c r="W37" s="102" t="s">
        <v>30</v>
      </c>
      <c r="X37" s="55">
        <v>0.91666666666666663</v>
      </c>
      <c r="Y37" s="102" t="s">
        <v>30</v>
      </c>
      <c r="Z37" s="79"/>
      <c r="AA37" s="116"/>
      <c r="AB37" s="79"/>
      <c r="AC37" s="118"/>
      <c r="AD37" s="97">
        <f ca="1">SUM(P39:AC39)</f>
        <v>1.666666666666667</v>
      </c>
      <c r="AE37" s="55">
        <v>0.58333333333333337</v>
      </c>
      <c r="AF37" s="106" t="s">
        <v>28</v>
      </c>
      <c r="AG37" s="79">
        <v>0.58333333333333337</v>
      </c>
      <c r="AH37" s="116" t="s">
        <v>31</v>
      </c>
      <c r="AI37" s="57">
        <v>0.58333333333333337</v>
      </c>
      <c r="AJ37" s="102" t="s">
        <v>30</v>
      </c>
      <c r="AK37" s="57">
        <v>0.58333333333333337</v>
      </c>
      <c r="AL37" s="102" t="s">
        <v>30</v>
      </c>
      <c r="AM37" s="57">
        <v>0.58333333333333337</v>
      </c>
      <c r="AN37" s="102" t="s">
        <v>30</v>
      </c>
      <c r="AO37" s="79"/>
      <c r="AP37" s="116"/>
      <c r="AQ37" s="79"/>
      <c r="AR37" s="118"/>
      <c r="AS37" s="97">
        <f ca="1">SUM(AE39:AR39)</f>
        <v>0</v>
      </c>
      <c r="AT37" s="55"/>
      <c r="AU37" s="106"/>
      <c r="AV37" s="79"/>
      <c r="AW37" s="116"/>
      <c r="AX37" s="57"/>
      <c r="AY37" s="106"/>
      <c r="AZ37" s="57"/>
      <c r="BA37" s="106"/>
      <c r="BB37" s="57"/>
      <c r="BC37" s="106"/>
      <c r="BD37" s="57"/>
      <c r="BE37" s="106"/>
      <c r="BF37" s="57"/>
      <c r="BG37" s="122"/>
      <c r="BH37" s="124">
        <f ca="1">SUM(AT39:BG39)</f>
        <v>0</v>
      </c>
    </row>
    <row r="38" spans="1:60" ht="16.2" thickBot="1" x14ac:dyDescent="0.35">
      <c r="A38" s="126"/>
      <c r="B38" s="82">
        <v>0.91666666666666663</v>
      </c>
      <c r="C38" s="101"/>
      <c r="D38" s="70">
        <v>0.91666666666666663</v>
      </c>
      <c r="E38" s="121"/>
      <c r="F38" s="72">
        <v>0.76041666666666663</v>
      </c>
      <c r="G38" s="121"/>
      <c r="H38" s="70"/>
      <c r="I38" s="121"/>
      <c r="J38" s="70"/>
      <c r="K38" s="121"/>
      <c r="L38" s="80">
        <v>3.125E-2</v>
      </c>
      <c r="M38" s="101"/>
      <c r="N38" s="80">
        <v>0.91666666666666663</v>
      </c>
      <c r="O38" s="99"/>
      <c r="P38" s="56">
        <v>0.25</v>
      </c>
      <c r="Q38" s="103"/>
      <c r="R38" s="56">
        <v>0.25</v>
      </c>
      <c r="S38" s="103"/>
      <c r="T38" s="56">
        <v>0.25</v>
      </c>
      <c r="U38" s="103"/>
      <c r="V38" s="56">
        <v>0.25</v>
      </c>
      <c r="W38" s="103"/>
      <c r="X38" s="56">
        <v>0.25</v>
      </c>
      <c r="Y38" s="103"/>
      <c r="Z38" s="80"/>
      <c r="AA38" s="117"/>
      <c r="AB38" s="80"/>
      <c r="AC38" s="119"/>
      <c r="AD38" s="97"/>
      <c r="AE38" s="56">
        <v>0.91666666666666663</v>
      </c>
      <c r="AF38" s="107"/>
      <c r="AG38" s="80">
        <v>0.91666666666666663</v>
      </c>
      <c r="AH38" s="117"/>
      <c r="AI38" s="58">
        <v>0.91666666666666663</v>
      </c>
      <c r="AJ38" s="103"/>
      <c r="AK38" s="58">
        <v>0.91666666666666663</v>
      </c>
      <c r="AL38" s="103"/>
      <c r="AM38" s="58">
        <v>0.91666666666666663</v>
      </c>
      <c r="AN38" s="103"/>
      <c r="AO38" s="80"/>
      <c r="AP38" s="117"/>
      <c r="AQ38" s="80"/>
      <c r="AR38" s="119"/>
      <c r="AS38" s="97"/>
      <c r="AT38" s="56"/>
      <c r="AU38" s="107"/>
      <c r="AV38" s="80"/>
      <c r="AW38" s="117"/>
      <c r="AX38" s="58"/>
      <c r="AY38" s="107"/>
      <c r="AZ38" s="58"/>
      <c r="BA38" s="107"/>
      <c r="BB38" s="58"/>
      <c r="BC38" s="107"/>
      <c r="BD38" s="58"/>
      <c r="BE38" s="107"/>
      <c r="BF38" s="58"/>
      <c r="BG38" s="123"/>
      <c r="BH38" s="124"/>
    </row>
    <row r="39" spans="1:60" ht="15" hidden="1" customHeight="1" x14ac:dyDescent="0.4">
      <c r="A39" s="52"/>
      <c r="B39" s="66">
        <f ca="1">IF(B$3&gt;$BI$4,0,IF(OR(ISBLANK(B37),ISBLANK(B38),ISBLANK(C37),LEFT(C37,4)="jour",LEFT(C37,4)="form"),0,IF(COUNTIF(fériés,B$3)&gt;0,MOD((B38-B37),1)*1,MOD((B38-B37),1))))</f>
        <v>0.33333333333333326</v>
      </c>
      <c r="C39" s="66">
        <f ca="1">IF(B$3&gt;$BI$4,0,IF(AND(ISNUMBER(B37),ISNUMBER(B38),OR(LEFT(C37,4)="jour",LEFT(C37,4)="form")),IF(COUNTIF(fériés,B$3)&gt;0,MOD(-$BH$4+(B38-B37),1)*1,MOD(-$BH$4+(B38-B37),1)),IF(AND(ISBLANK(B37),ISBLANK(B38)),IF(OR(C37="r",C37="c",C37="a",C37="m",C37="f",C37="cp",C37="s",C37="congé parent"),$BH$3,0),0)))</f>
        <v>0</v>
      </c>
      <c r="D39" s="66">
        <f ca="1">IF(D$3&gt;$BI$4,0,IF(OR(ISBLANK(D37),ISBLANK(D38),ISBLANK(E37),LEFT(E37,4)="jour",LEFT(E37,4)="form"),0,IF(COUNTIF(fériés,D$3)&gt;0,MOD((D38-D37),1)*1,MOD((D38-D37),1))))</f>
        <v>0.33333333333333326</v>
      </c>
      <c r="E39" s="66">
        <f ca="1">IF(D$3&gt;$BI$4,0,IF(AND(ISNUMBER(D37),ISNUMBER(D38),OR(LEFT(E37,4)="jour",LEFT(E37,4)="form")),IF(COUNTIF(fériés,D$3)&gt;0,MOD(-$BH$4+(D38-D37),1)*1,MOD(-$BH$4+(D38-D37),1)),IF(AND(ISBLANK(D37),ISBLANK(D38)),IF(OR(E37="r",E37="c",E37="a",E37="m",E37="f",E37="cp",E37="s",E37="congé parent"),$BH$3,0),0)))</f>
        <v>0</v>
      </c>
      <c r="F39" s="66">
        <f ca="1">IF(F$3&gt;$BI$4,0,IF(OR(ISBLANK(F37),ISBLANK(F38),ISBLANK(G37),LEFT(G37,4)="jour",LEFT(G37,4)="form"),0,IF(COUNTIF(fériés,F$3)&gt;0,MOD((F38-F37),1)*1,MOD((F38-F37),1))))</f>
        <v>0</v>
      </c>
      <c r="G39" s="66">
        <f ca="1">IF(F$3&gt;$BI$4,0,IF(AND(ISNUMBER(F37),ISNUMBER(F38),OR(LEFT(G37,4)="jour",LEFT(G37,4)="form")),IF(COUNTIF(fériés,F$3)&gt;0,MOD(-$BH$4+(F38-F37),1)*1,MOD(-$BH$4+(F38-F37),1)),IF(AND(ISBLANK(F37),ISBLANK(F38)),IF(OR(G37="r",G37="c",G37="a",G37="m",G37="f",G37="cp",G37="s",G37="congé parent"),$BH$3,0),0)))</f>
        <v>0.11458333333333326</v>
      </c>
      <c r="H39" s="66">
        <f ca="1">IF(H$3&gt;$BI$4,0,IF(OR(ISBLANK(H37),ISBLANK(H38),ISBLANK(I37),LEFT(I37,4)="jour",LEFT(I37,4)="form"),0,IF(COUNTIF(fériés,H$3)&gt;0,MOD((H38-H37),1)*1,MOD((H38-H37),1))))</f>
        <v>0</v>
      </c>
      <c r="I39" s="66">
        <f ca="1">IF(H$3&gt;$BI$4,0,IF(AND(ISNUMBER(H37),ISNUMBER(H38),OR(LEFT(I37,4)="jour",LEFT(I37,4)="form")),IF(COUNTIF(fériés,H$3)&gt;0,MOD(-$BH$4+(H38-H37),1)*1,MOD(-$BH$4+(H38-H37),1)),IF(AND(ISBLANK(H37),ISBLANK(H38)),IF(OR(I37="r",I37="c",I37="a",I37="m",I37="f",I37="cp",I37="s",I37="congé parent"),$BH$3,0),0)))</f>
        <v>0</v>
      </c>
      <c r="J39" s="66">
        <f ca="1">IF(J$3&gt;$BI$4,0,IF(OR(ISBLANK(J37),ISBLANK(J38),ISBLANK(K37),LEFT(K37,4)="jour",LEFT(K37,4)="form"),0,IF(COUNTIF(fériés,J$3)&gt;0,MOD((J38-J37),1)*1,MOD((J38-J37),1))))</f>
        <v>0</v>
      </c>
      <c r="K39" s="66">
        <f ca="1">IF(J$3&gt;$BI$4,0,IF(AND(ISNUMBER(J37),ISNUMBER(J38),OR(LEFT(K37,4)="jour",LEFT(K37,4)="form")),IF(COUNTIF(fériés,J$3)&gt;0,MOD(-$BH$4+(J38-J37),1)*1,MOD(-$BH$4+(J38-J37),1)),IF(AND(ISBLANK(J37),ISBLANK(J38)),IF(OR(K37="r",K37="c",K37="a",K37="m",K37="f",K37="cp",K37="s",K37="congé parent"),$BH$3,0),0)))</f>
        <v>0</v>
      </c>
      <c r="L39" s="86">
        <f ca="1">IF(L$3&gt;$BI$4,0,IF(OR(ISBLANK(L37),ISBLANK(L38),ISBLANK(M37),LEFT(M37,4)="jour",LEFT(M37,4)="form"),0,IF(COUNTIF(fériés,L$3)&gt;0,MOD((L38-L37),1)*1,MOD((L38-L37),1))))</f>
        <v>0.44791666666666663</v>
      </c>
      <c r="M39" s="86">
        <f ca="1">IF(L$3&gt;$BI$4,0,IF(AND(ISNUMBER(L37),ISNUMBER(L38),OR(LEFT(M37,4)="jour",LEFT(M37,4)="form")),IF(COUNTIF(fériés,L$3)&gt;0,MOD(-$BH$4+(L38-L37),1)*1,MOD(-$BH$4+(L38-L37),1)),IF(AND(ISBLANK(L37),ISBLANK(L38)),IF(OR(M37="r",M37="c",M37="a",M37="m",M37="f",M37="cp",M37="s",M37="congé parent"),$BH$3,0),0)))</f>
        <v>0</v>
      </c>
      <c r="N39" s="86">
        <f ca="1">IF(N$3&gt;$BI$4,0,IF(OR(ISBLANK(N37),ISBLANK(N38),ISBLANK(O37),LEFT(O37,4)="jour",LEFT(O37,4)="form"),0,IF(COUNTIF(fériés,N$3)&gt;0,MOD((N38-N37),1)*1,MOD((N38-N37),1))))</f>
        <v>0.33333333333333326</v>
      </c>
      <c r="O39" s="86">
        <f ca="1">IF(N$3&gt;$BI$4,0,IF(AND(ISNUMBER(N37),ISNUMBER(N38),OR(LEFT(O37,4)="jour",LEFT(O37,4)="form")),IF(COUNTIF(fériés,N$3)&gt;0,MOD(-$BH$4+(N38-N37),1)*1,MOD(-$BH$4+(N38-N37),1)),IF(AND(ISBLANK(N37),ISBLANK(N38)),IF(OR(O37="r",O37="c",O37="a",O37="m",O37="f",O37="cp",O37="s",O37="congé parent"),$BH$3,0),0)))</f>
        <v>0</v>
      </c>
      <c r="P39" s="66">
        <f ca="1">IF(P$3&gt;$BI$4,0,IF(OR(ISBLANK(P37),ISBLANK(P38),ISBLANK(Q37),LEFT(Q37,4)="jour",LEFT(Q37,4)="form"),0,IF(COUNTIF(fériés,P$3)&gt;0,MOD((P38-P37),1)*1,MOD((P38-P37),1))))</f>
        <v>0.33333333333333337</v>
      </c>
      <c r="Q39" s="66">
        <f ca="1">IF(P$3&gt;$BI$4,0,IF(AND(ISNUMBER(P37),ISNUMBER(P38),OR(LEFT(Q37,4)="jour",LEFT(Q37,4)="form")),IF(COUNTIF(fériés,P$3)&gt;0,MOD(-$BH$4+(P38-P37),1)*1,MOD(-$BH$4+(P38-P37),1)),IF(AND(ISBLANK(P37),ISBLANK(P38)),IF(OR(Q37="r",Q37="c",Q37="a",Q37="m",Q37="f",Q37="cp",Q37="s",Q37="congé parent"),$BH$3,0),0)))</f>
        <v>0</v>
      </c>
      <c r="R39" s="66">
        <f ca="1">IF(R$3&gt;$BI$4,0,IF(OR(ISBLANK(R37),ISBLANK(R38),ISBLANK(S37),LEFT(S37,4)="jour",LEFT(S37,4)="form"),0,IF(COUNTIF(fériés,R$3)&gt;0,MOD((R38-R37),1)*1,MOD((R38-R37),1))))</f>
        <v>0.33333333333333337</v>
      </c>
      <c r="S39" s="66">
        <f ca="1">IF(R$3&gt;$BI$4,0,IF(AND(ISNUMBER(R37),ISNUMBER(R38),OR(LEFT(S37,4)="jour",LEFT(S37,4)="form")),IF(COUNTIF(fériés,R$3)&gt;0,MOD(-$BH$4+(R38-R37),1)*1,MOD(-$BH$4+(R38-R37),1)),IF(AND(ISBLANK(R37),ISBLANK(R38)),IF(OR(S37="r",S37="c",S37="a",S37="m",S37="f",S37="cp",S37="s",S37="congé parent"),$BH$3,0),0)))</f>
        <v>0</v>
      </c>
      <c r="T39" s="66">
        <f ca="1">IF(T$3&gt;$BI$4,0,IF(OR(ISBLANK(T37),ISBLANK(T38),ISBLANK(U37),LEFT(U37,4)="jour",LEFT(U37,4)="form"),0,IF(COUNTIF(fériés,T$3)&gt;0,MOD((T38-T37),1)*1,MOD((T38-T37),1))))</f>
        <v>0.33333333333333337</v>
      </c>
      <c r="U39" s="66">
        <f ca="1">IF(T$3&gt;$BI$4,0,IF(AND(ISNUMBER(T37),ISNUMBER(T38),OR(LEFT(U37,4)="jour",LEFT(U37,4)="form")),IF(COUNTIF(fériés,T$3)&gt;0,MOD(-$BH$4+(T38-T37),1)*1,MOD(-$BH$4+(T38-T37),1)),IF(AND(ISBLANK(T37),ISBLANK(T38)),IF(OR(U37="r",U37="c",U37="a",U37="m",U37="f",U37="cp",U37="s",U37="congé parent"),$BH$3,0),0)))</f>
        <v>0</v>
      </c>
      <c r="V39" s="66">
        <f ca="1">IF(V$3&gt;$BI$4,0,IF(OR(ISBLANK(V37),ISBLANK(V38),ISBLANK(W37),LEFT(W37,4)="jour",LEFT(W37,4)="form"),0,IF(COUNTIF(fériés,V$3)&gt;0,MOD((V38-V37),1)*1,MOD((V38-V37),1))))</f>
        <v>0.33333333333333337</v>
      </c>
      <c r="W39" s="66">
        <f ca="1">IF(V$3&gt;$BI$4,0,IF(AND(ISNUMBER(V37),ISNUMBER(V38),OR(LEFT(W37,4)="jour",LEFT(W37,4)="form")),IF(COUNTIF(fériés,V$3)&gt;0,MOD(-$BH$4+(V38-V37),1)*1,MOD(-$BH$4+(V38-V37),1)),IF(AND(ISBLANK(V37),ISBLANK(V38)),IF(OR(W37="r",W37="c",W37="a",W37="m",W37="f",W37="cp",W37="s",W37="congé parent"),$BH$3,0),0)))</f>
        <v>0</v>
      </c>
      <c r="X39" s="66">
        <f ca="1">IF(X$3&gt;$BI$4,0,IF(OR(ISBLANK(X37),ISBLANK(X38),ISBLANK(Y37),LEFT(Y37,4)="jour",LEFT(Y37,4)="form"),0,IF(COUNTIF(fériés,X$3)&gt;0,MOD((X38-X37),1)*1,MOD((X38-X37),1))))</f>
        <v>0.33333333333333337</v>
      </c>
      <c r="Y39" s="66">
        <f ca="1">IF(X$3&gt;$BI$4,0,IF(AND(ISNUMBER(X37),ISNUMBER(X38),OR(LEFT(Y37,4)="jour",LEFT(Y37,4)="form")),IF(COUNTIF(fériés,X$3)&gt;0,MOD(-$BH$4+(X38-X37),1)*1,MOD(-$BH$4+(X38-X37),1)),IF(AND(ISBLANK(X37),ISBLANK(X38)),IF(OR(Y37="r",Y37="c",Y37="a",Y37="m",Y37="f",Y37="cp",Y37="s",Y37="congé parent"),$BH$3,0),0)))</f>
        <v>0</v>
      </c>
      <c r="Z39" s="86">
        <f ca="1">IF(Z$3&gt;$BI$4,0,IF(OR(ISBLANK(Z37),ISBLANK(Z38),ISBLANK(AA37),LEFT(AA37,4)="jour",LEFT(AA37,4)="form"),0,IF(COUNTIF(fériés,Z$3)&gt;0,MOD((Z38-Z37),1)*1,MOD((Z38-Z37),1))))</f>
        <v>0</v>
      </c>
      <c r="AA39" s="86">
        <f ca="1">IF(Z$3&gt;$BI$4,0,IF(AND(ISNUMBER(Z37),ISNUMBER(Z38),OR(LEFT(AA37,4)="jour",LEFT(AA37,4)="form")),IF(COUNTIF(fériés,Z$3)&gt;0,MOD(-$BH$4+(Z38-Z37),1)*1,MOD(-$BH$4+(Z38-Z37),1)),IF(AND(ISBLANK(Z37),ISBLANK(Z38)),IF(OR(AA37="r",AA37="c",AA37="a",AA37="m",AA37="f",AA37="cp",AA37="s",AA37="congé parent"),$BH$3,0),0)))</f>
        <v>0</v>
      </c>
      <c r="AB39" s="86">
        <f ca="1">IF(AB$3&gt;$BI$4,0,IF(OR(ISBLANK(AB37),ISBLANK(AB38),ISBLANK(AC37),LEFT(AC37,4)="jour",LEFT(AC37,4)="form"),0,IF(COUNTIF(fériés,AB$3)&gt;0,MOD((AB38-AB37),1)*1,MOD((AB38-AB37),1))))</f>
        <v>0</v>
      </c>
      <c r="AC39" s="86">
        <f ca="1">IF(AB$3&gt;$BI$4,0,IF(AND(ISNUMBER(AB37),ISNUMBER(AB38),OR(LEFT(AC37,4)="jour",LEFT(AC37,4)="form")),IF(COUNTIF(fériés,AB$3)&gt;0,MOD(-$BH$4+(AB38-AB37),1)*1,MOD(-$BH$4+(AB38-AB37),1)),IF(AND(ISBLANK(AB37),ISBLANK(AB38)),IF(OR(AC37="r",AC37="c",AC37="a",AC37="m",AC37="f",AC37="cp",AC37="s",AC37="congé parent"),$BH$3,0),0)))</f>
        <v>0</v>
      </c>
      <c r="AD39" s="61"/>
      <c r="AE39" s="66">
        <f ca="1">IF(AE$3&gt;$BI$4,0,IF(OR(ISBLANK(AE37),ISBLANK(AE38),ISBLANK(AF37),LEFT(AF37,4)="jour",LEFT(AF37,4)="form"),0,IF(COUNTIF(fériés,AE$3)&gt;0,MOD((AE38-AE37),1)*1,MOD((AE38-AE37),1))))</f>
        <v>0</v>
      </c>
      <c r="AF39" s="66">
        <f ca="1">IF(AE$3&gt;$BI$4,0,IF(AND(ISNUMBER(AE37),ISNUMBER(AE38),OR(LEFT(AF37,4)="jour",LEFT(AF37,4)="form")),IF(COUNTIF(fériés,AE$3)&gt;0,MOD(-$BH$4+(AE38-AE37),1)*1,MOD(-$BH$4+(AE38-AE37),1)),IF(AND(ISBLANK(AE37),ISBLANK(AE38)),IF(OR(AF37="r",AF37="c",AF37="a",AF37="m",AF37="f",AF37="cp",AF37="s",AF37="congé parent"),$BH$3,0),0)))</f>
        <v>0</v>
      </c>
      <c r="AG39" s="86">
        <f ca="1">IF(AG$3&gt;$BI$4,0,IF(OR(ISBLANK(AG37),ISBLANK(AG38),ISBLANK(AH37),LEFT(AH37,4)="jour",LEFT(AH37,4)="form"),0,IF(COUNTIF(fériés,AG$3)&gt;0,MOD((AG38-AG37),1)*1,MOD((AG38-AG37),1))))</f>
        <v>0</v>
      </c>
      <c r="AH39" s="86">
        <f ca="1">IF(AG$3&gt;$BI$4,0,IF(AND(ISNUMBER(AG37),ISNUMBER(AG38),OR(LEFT(AH37,4)="jour",LEFT(AH37,4)="form")),IF(COUNTIF(fériés,AG$3)&gt;0,MOD(-$BH$4+(AG38-AG37),1)*1,MOD(-$BH$4+(AG38-AG37),1)),IF(AND(ISBLANK(AG37),ISBLANK(AG38)),IF(OR(AH37="r",AH37="c",AH37="a",AH37="m",AH37="f",AH37="cp",AH37="s",AH37="congé parent"),$BH$3,0),0)))</f>
        <v>0</v>
      </c>
      <c r="AI39" s="66">
        <f ca="1">IF(AI$3&gt;$BI$4,0,IF(OR(ISBLANK(AI37),ISBLANK(AI38),ISBLANK(AJ37),LEFT(AJ37,4)="jour",LEFT(AJ37,4)="form"),0,IF(COUNTIF(fériés,AI$3)&gt;0,MOD((AI38-AI37),1)*1,MOD((AI38-AI37),1))))</f>
        <v>0</v>
      </c>
      <c r="AJ39" s="66">
        <f ca="1">IF(AI$3&gt;$BI$4,0,IF(AND(ISNUMBER(AI37),ISNUMBER(AI38),OR(LEFT(AJ37,4)="jour",LEFT(AJ37,4)="form")),IF(COUNTIF(fériés,AI$3)&gt;0,MOD(-$BH$4+(AI38-AI37),1)*1,MOD(-$BH$4+(AI38-AI37),1)),IF(AND(ISBLANK(AI37),ISBLANK(AI38)),IF(OR(AJ37="r",AJ37="c",AJ37="a",AJ37="m",AJ37="f",AJ37="cp",AJ37="s",AJ37="congé parent"),$BH$3,0),0)))</f>
        <v>0</v>
      </c>
      <c r="AK39" s="66">
        <f ca="1">IF(AK$3&gt;$BI$4,0,IF(OR(ISBLANK(AK37),ISBLANK(AK38),ISBLANK(AL37),LEFT(AL37,4)="jour",LEFT(AL37,4)="form"),0,IF(COUNTIF(fériés,AK$3)&gt;0,MOD((AK38-AK37),1)*1,MOD((AK38-AK37),1))))</f>
        <v>0</v>
      </c>
      <c r="AL39" s="66">
        <f ca="1">IF(AK$3&gt;$BI$4,0,IF(AND(ISNUMBER(AK37),ISNUMBER(AK38),OR(LEFT(AL37,4)="jour",LEFT(AL37,4)="form")),IF(COUNTIF(fériés,AK$3)&gt;0,MOD(-$BH$4+(AK38-AK37),1)*1,MOD(-$BH$4+(AK38-AK37),1)),IF(AND(ISBLANK(AK37),ISBLANK(AK38)),IF(OR(AL37="r",AL37="c",AL37="a",AL37="m",AL37="f",AL37="cp",AL37="s",AL37="congé parent"),$BH$3,0),0)))</f>
        <v>0</v>
      </c>
      <c r="AM39" s="66">
        <f ca="1">IF(AM$3&gt;$BI$4,0,IF(OR(ISBLANK(AM37),ISBLANK(AM38),ISBLANK(AN37),LEFT(AN37,4)="jour",LEFT(AN37,4)="form"),0,IF(COUNTIF(fériés,AM$3)&gt;0,MOD((AM38-AM37),1)*1,MOD((AM38-AM37),1))))</f>
        <v>0</v>
      </c>
      <c r="AN39" s="66">
        <f ca="1">IF(AM$3&gt;$BI$4,0,IF(AND(ISNUMBER(AM37),ISNUMBER(AM38),OR(LEFT(AN37,4)="jour",LEFT(AN37,4)="form")),IF(COUNTIF(fériés,AM$3)&gt;0,MOD(-$BH$4+(AM38-AM37),1)*1,MOD(-$BH$4+(AM38-AM37),1)),IF(AND(ISBLANK(AM37),ISBLANK(AM38)),IF(OR(AN37="r",AN37="c",AN37="a",AN37="m",AN37="f",AN37="cp",AN37="s",AN37="congé parent"),$BH$3,0),0)))</f>
        <v>0</v>
      </c>
      <c r="AO39" s="86">
        <f ca="1">IF(AO$3&gt;$BI$4,0,IF(OR(ISBLANK(AO37),ISBLANK(AO38),ISBLANK(AP37),LEFT(AP37,4)="jour",LEFT(AP37,4)="form"),0,IF(COUNTIF(fériés,AO$3)&gt;0,MOD((AO38-AO37),1)*1,MOD((AO38-AO37),1))))</f>
        <v>0</v>
      </c>
      <c r="AP39" s="86">
        <f ca="1">IF(AO$3&gt;$BI$4,0,IF(AND(ISNUMBER(AO37),ISNUMBER(AO38),OR(LEFT(AP37,4)="jour",LEFT(AP37,4)="form")),IF(COUNTIF(fériés,AO$3)&gt;0,MOD(-$BH$4+(AO38-AO37),1)*1,MOD(-$BH$4+(AO38-AO37),1)),IF(AND(ISBLANK(AO37),ISBLANK(AO38)),IF(OR(AP37="r",AP37="c",AP37="a",AP37="m",AP37="f",AP37="cp",AP37="s",AP37="congé parent"),$BH$3,0),0)))</f>
        <v>0</v>
      </c>
      <c r="AQ39" s="86">
        <f ca="1">IF(AQ$3&gt;$BI$4,0,IF(OR(ISBLANK(AQ37),ISBLANK(AQ38),ISBLANK(AR37),LEFT(AR37,4)="jour",LEFT(AR37,4)="form"),0,IF(COUNTIF(fériés,AQ$3)&gt;0,MOD((AQ38-AQ37),1)*1,MOD((AQ38-AQ37),1))))</f>
        <v>0</v>
      </c>
      <c r="AR39" s="86">
        <f ca="1">IF(AQ$3&gt;$BI$4,0,IF(AND(ISNUMBER(AQ37),ISNUMBER(AQ38),OR(LEFT(AR37,4)="jour",LEFT(AR37,4)="form")),IF(COUNTIF(fériés,AQ$3)&gt;0,MOD(-$BH$4+(AQ38-AQ37),1)*1,MOD(-$BH$4+(AQ38-AQ37),1)),IF(AND(ISBLANK(AQ37),ISBLANK(AQ38)),IF(OR(AR37="r",AR37="c",AR37="a",AR37="m",AR37="f",AR37="cp",AR37="s",AR37="congé parent"),$BH$3,0),0)))</f>
        <v>0</v>
      </c>
      <c r="AS39" s="61"/>
      <c r="AT39" s="66">
        <f ca="1">IF(AT$3&gt;$BI$4,0,IF(OR(ISBLANK(AT37),ISBLANK(AT38),ISBLANK(AU37),LEFT(AU37,4)="jour",LEFT(AU37,4)="form"),0,IF(COUNTIF(fériés,AT$3)&gt;0,MOD((AT38-AT37),1)*1,MOD((AT38-AT37),1))))</f>
        <v>0</v>
      </c>
      <c r="AU39" s="66">
        <f ca="1">IF(AT$3&gt;$BI$4,0,IF(AND(ISNUMBER(AT37),ISNUMBER(AT38),OR(LEFT(AU37,4)="jour",LEFT(AU37,4)="form")),IF(COUNTIF(fériés,AT$3)&gt;0,MOD(-$BH$4+(AT38-AT37),1)*1,MOD(-$BH$4+(AT38-AT37),1)),IF(AND(ISBLANK(AT37),ISBLANK(AT38)),IF(OR(AU37="r",AU37="c",AU37="a",AU37="m",AU37="f",AU37="cp",AU37="s",AU37="congé parent"),$BH$3,0),0)))</f>
        <v>0</v>
      </c>
      <c r="AV39" s="86">
        <f ca="1">IF(AV$3&gt;$BI$4,0,IF(OR(ISBLANK(AV37),ISBLANK(AV38),ISBLANK(AW37),LEFT(AW37,4)="jour",LEFT(AW37,4)="form"),0,IF(COUNTIF(fériés,AV$3)&gt;0,MOD((AV38-AV37),1)*1,MOD((AV38-AV37),1))))</f>
        <v>0</v>
      </c>
      <c r="AW39" s="86">
        <f ca="1">IF(AV$3&gt;$BI$4,0,IF(AND(ISNUMBER(AV37),ISNUMBER(AV38),OR(LEFT(AW37,4)="jour",LEFT(AW37,4)="form")),IF(COUNTIF(fériés,AV$3)&gt;0,MOD(-$BH$4+(AV38-AV37),1)*1,MOD(-$BH$4+(AV38-AV37),1)),IF(AND(ISBLANK(AV37),ISBLANK(AV38)),IF(OR(AW37="r",AW37="c",AW37="a",AW37="m",AW37="f",AW37="cp",AW37="s",AW37="congé parent"),$BH$3,0),0)))</f>
        <v>0</v>
      </c>
      <c r="AX39" s="66">
        <f ca="1">IF(AX$3&gt;$BI$4,0,IF(OR(ISBLANK(AX37),ISBLANK(AX38),ISBLANK(AY37),LEFT(AY37,4)="jour",LEFT(AY37,4)="form"),0,IF(COUNTIF(fériés,AX$3)&gt;0,MOD((AX38-AX37),1)*1,MOD((AX38-AX37),1))))</f>
        <v>0</v>
      </c>
      <c r="AY39" s="66">
        <f ca="1">IF(AX$3&gt;$BI$4,0,IF(AND(ISNUMBER(AX37),ISNUMBER(AX38),OR(LEFT(AY37,4)="jour",LEFT(AY37,4)="form")),IF(COUNTIF(fériés,AX$3)&gt;0,MOD(-$BH$4+(AX38-AX37),1)*1,MOD(-$BH$4+(AX38-AX37),1)),IF(AND(ISBLANK(AX37),ISBLANK(AX38)),IF(OR(AY37="r",AY37="c",AY37="a",AY37="m",AY37="f",AY37="cp",AY37="s",AY37="congé parent"),$BH$3,0),0)))</f>
        <v>0</v>
      </c>
      <c r="AZ39" s="66">
        <f ca="1">IF(AZ$3&gt;$BI$4,0,IF(OR(ISBLANK(AZ37),ISBLANK(AZ38),ISBLANK(BA37),LEFT(BA37,4)="jour",LEFT(BA37,4)="form"),0,IF(COUNTIF(fériés,AZ$3)&gt;0,MOD((AZ38-AZ37),1)*1,MOD((AZ38-AZ37),1))))</f>
        <v>0</v>
      </c>
      <c r="BA39" s="66">
        <f ca="1">IF(AZ$3&gt;$BI$4,0,IF(AND(ISNUMBER(AZ37),ISNUMBER(AZ38),OR(LEFT(BA37,4)="jour",LEFT(BA37,4)="form")),IF(COUNTIF(fériés,AZ$3)&gt;0,MOD(-$BH$4+(AZ38-AZ37),1)*1,MOD(-$BH$4+(AZ38-AZ37),1)),IF(AND(ISBLANK(AZ37),ISBLANK(AZ38)),IF(OR(BA37="r",BA37="c",BA37="a",BA37="m",BA37="f",BA37="cp",BA37="s",BA37="congé parent"),$BH$3,0),0)))</f>
        <v>0</v>
      </c>
      <c r="BB39" s="66">
        <f ca="1">IF(BB$3&gt;$BI$4,0,IF(OR(ISBLANK(BB37),ISBLANK(BB38),ISBLANK(BC37),LEFT(BC37,4)="jour",LEFT(BC37,4)="form"),0,IF(COUNTIF(fériés,BB$3)&gt;0,MOD((BB38-BB37),1)*1,MOD((BB38-BB37),1))))</f>
        <v>0</v>
      </c>
      <c r="BC39" s="66">
        <f ca="1">IF(BB$3&gt;$BI$4,0,IF(AND(ISNUMBER(BB37),ISNUMBER(BB38),OR(LEFT(BC37,4)="jour",LEFT(BC37,4)="form")),IF(COUNTIF(fériés,BB$3)&gt;0,MOD(-$BH$4+(BB38-BB37),1)*1,MOD(-$BH$4+(BB38-BB37),1)),IF(AND(ISBLANK(BB37),ISBLANK(BB38)),IF(OR(BC37="r",BC37="c",BC37="a",BC37="m",BC37="f",BC37="cp",BC37="s",BC37="congé parent"),$BH$3,0),0)))</f>
        <v>0</v>
      </c>
      <c r="BD39" s="66">
        <f ca="1">IF(BD$3&gt;$BI$4,0,IF(OR(ISBLANK(BD37),ISBLANK(BD38),ISBLANK(BE37),LEFT(BE37,4)="jour",LEFT(BE37,4)="form"),0,IF(COUNTIF(fériés,BD$3)&gt;0,MOD((BD38-BD37),1)*1,MOD((BD38-BD37),1))))</f>
        <v>0</v>
      </c>
      <c r="BE39" s="66">
        <f ca="1">IF(BD$3&gt;$BI$4,0,IF(AND(ISNUMBER(BD37),ISNUMBER(BD38),OR(LEFT(BE37,4)="jour",LEFT(BE37,4)="form")),IF(COUNTIF(fériés,BD$3)&gt;0,MOD(-$BH$4+(BD38-BD37),1)*1,MOD(-$BH$4+(BD38-BD37),1)),IF(AND(ISBLANK(BD37),ISBLANK(BD38)),IF(OR(BE37="r",BE37="c",BE37="a",BE37="m",BE37="f",BE37="cp",BE37="s",BE37="congé parent"),$BH$3,0),0)))</f>
        <v>0</v>
      </c>
      <c r="BF39" s="66">
        <f ca="1">IF(BF$3&gt;$BI$4,0,IF(OR(ISBLANK(BF37),ISBLANK(BF38),ISBLANK(BG37),LEFT(BG37,4)="jour",LEFT(BG37,4)="form"),0,IF(COUNTIF(fériés,BF$3)&gt;0,MOD((BF38-BF37),1)*1,MOD((BF38-BF37),1))))</f>
        <v>0</v>
      </c>
      <c r="BG39" s="66">
        <f ca="1">IF(BF$3&gt;$BI$4,0,IF(AND(ISNUMBER(BF37),ISNUMBER(BF38),OR(LEFT(BG37,4)="jour",LEFT(BG37,4)="form")),IF(COUNTIF(fériés,BF$3)&gt;0,MOD(-$BH$4+(BF38-BF37),1)*1,MOD(-$BH$4+(BF38-BF37),1)),IF(AND(ISBLANK(BF37),ISBLANK(BF38)),IF(OR(BG37="r",BG37="c",BG37="a",BG37="m",BG37="f",BG37="cp",BG37="s",BG37="congé parent"),$BH$3,0),0)))</f>
        <v>0</v>
      </c>
      <c r="BH39" s="12">
        <f ca="1">SUM(B39:BG39)</f>
        <v>3.229166666666667</v>
      </c>
    </row>
    <row r="40" spans="1:60" ht="15.6" hidden="1" customHeight="1" thickBot="1" x14ac:dyDescent="0.4">
      <c r="A40" s="52"/>
      <c r="B40" s="66" t="str">
        <f>IF(RIGHT(C37,4)="cuht","171",IF(RIGHT(C37,4)="netu","172",IF(RIGHT(C37,4)="auht","173",IF(OR(RIGHT(C37,4)="ppou",RIGHT(C37,5)="prepa"),"360",IF(RIGHT(C37,4)="cpou","361",IF(OR(RIGHT(C37,4)="apou",RIGHT(C37,6)="molinf"),"363",IF(RIGHT(C37,4)="netp","364",IF(RIGHT(C37,4)="cmtr","365",IF(LEFT(C37,4)="form","873",IF(RIGHT(C37,7)="ce-cppt","902",""))))))))))</f>
        <v>360</v>
      </c>
      <c r="C40" s="66">
        <f ca="1">IF(B40="","",IF(OR(B$3=Recap!$A$50,B$3=Recap!$A$51,B$3=Recap!$A$52,B$3=Recap!$A$53,B$3=Recap!$A$54,B$3=Recap!$A$55,B$3=Recap!$A$56,B$3=Recap!$A$57,B$3=Recap!$A$58,B$3=Recap!$A$59,B$3=Recap!$A$60,B$3=Recap!$A$61),(B39+C39)/1,B39+C39))</f>
        <v>0.33333333333333326</v>
      </c>
      <c r="D40" s="66" t="str">
        <f>IF(RIGHT(E37,4)="cuht","171",IF(RIGHT(E37,4)="netu","172",IF(RIGHT(E37,4)="auht","173",IF(OR(RIGHT(E37,4)="ppou",RIGHT(E37,5)="prepa"),"360",IF(RIGHT(E37,4)="cpou","361",IF(OR(RIGHT(E37,4)="apou",RIGHT(E37,6)="molinf"),"363",IF(RIGHT(E37,4)="netp","364",IF(RIGHT(E37,4)="cmtr","365",IF(LEFT(E37,4)="form","873",IF(RIGHT(E37,7)="ce-cppt","902",""))))))))))</f>
        <v>171</v>
      </c>
      <c r="E40" s="66">
        <f ca="1">IF(D40="","",IF(OR(D$3=Recap!$A$50,D$3=Recap!$A$51,D$3=Recap!$A$52,D$3=Recap!$A$53,D$3=Recap!$A$54,D$3=Recap!$A$55,D$3=Recap!$A$56,D$3=Recap!$A$57,D$3=Recap!$A$58,D$3=Recap!$A$59,D$3=Recap!$A$60,D$3=Recap!$A$61),(D39+E39)/1,D39+E39))</f>
        <v>0.33333333333333326</v>
      </c>
      <c r="F40" s="66" t="str">
        <f>IF(RIGHT(G37,4)="cuht","171",IF(RIGHT(G37,4)="netu","172",IF(RIGHT(G37,4)="auht","173",IF(OR(RIGHT(G37,4)="ppou",RIGHT(G37,5)="prepa"),"360",IF(RIGHT(G37,4)="cpou","361",IF(OR(RIGHT(G37,4)="apou",RIGHT(G37,6)="molinf"),"363",IF(RIGHT(G37,4)="netp","364",IF(RIGHT(G37,4)="cmtr","365",IF(LEFT(G37,4)="form","873",IF(RIGHT(G37,7)="ce-cppt","902",""))))))))))</f>
        <v>361</v>
      </c>
      <c r="G40" s="66">
        <f ca="1">IF(F40="","",IF(OR(F$3=Recap!$A$50,F$3=Recap!$A$51,F$3=Recap!$A$52,F$3=Recap!$A$53,F$3=Recap!$A$54,F$3=Recap!$A$55,F$3=Recap!$A$56,F$3=Recap!$A$57,F$3=Recap!$A$58,F$3=Recap!$A$59,F$3=Recap!$A$60,F$3=Recap!$A$61),(F39+G39)/1,F39+G39))</f>
        <v>0.11458333333333326</v>
      </c>
      <c r="H40" s="66" t="str">
        <f>IF(RIGHT(I37,4)="cuht","171",IF(RIGHT(I37,4)="netu","172",IF(RIGHT(I37,4)="auht","173",IF(OR(RIGHT(I37,4)="ppou",RIGHT(I37,5)="prepa"),"360",IF(RIGHT(I37,4)="cpou","361",IF(OR(RIGHT(I37,4)="apou",RIGHT(I37,6)="molinf"),"363",IF(RIGHT(I37,4)="netp","364",IF(RIGHT(I37,4)="cmtr","365",IF(LEFT(I37,4)="form","873",IF(RIGHT(I37,7)="ce-cppt","902",""))))))))))</f>
        <v/>
      </c>
      <c r="I40" s="66" t="str">
        <f>IF(H40="","",IF(OR(H$3=Recap!$A$50,H$3=Recap!$A$51,H$3=Recap!$A$52,H$3=Recap!$A$53,H$3=Recap!$A$54,H$3=Recap!$A$55,H$3=Recap!$A$56,H$3=Recap!$A$57,H$3=Recap!$A$58,H$3=Recap!$A$59,H$3=Recap!$A$60,H$3=Recap!$A$61),(H39+I39)/1,H39+I39))</f>
        <v/>
      </c>
      <c r="J40" s="66" t="str">
        <f>IF(RIGHT(K37,4)="cuht","171",IF(RIGHT(K37,4)="netu","172",IF(RIGHT(K37,4)="auht","173",IF(OR(RIGHT(K37,4)="ppou",RIGHT(K37,5)="prepa"),"360",IF(RIGHT(K37,4)="cpou","361",IF(OR(RIGHT(K37,4)="apou",RIGHT(K37,6)="molinf"),"363",IF(RIGHT(K37,4)="netp","364",IF(RIGHT(K37,4)="cmtr","365",IF(LEFT(K37,4)="form","873",IF(RIGHT(K37,7)="ce-cppt","902",""))))))))))</f>
        <v/>
      </c>
      <c r="K40" s="66" t="str">
        <f>IF(J40="","",IF(OR(J$3=Recap!$A$50,J$3=Recap!$A$51,J$3=Recap!$A$52,J$3=Recap!$A$53,J$3=Recap!$A$54,J$3=Recap!$A$55,J$3=Recap!$A$56,J$3=Recap!$A$57,J$3=Recap!$A$58,J$3=Recap!$A$59,J$3=Recap!$A$60,J$3=Recap!$A$61),(J39+K39)/1,J39+K39))</f>
        <v/>
      </c>
      <c r="L40" s="86" t="str">
        <f>IF(RIGHT(M37,4)="cuht","171",IF(RIGHT(M37,4)="netu","172",IF(RIGHT(M37,4)="auht","173",IF(OR(RIGHT(M37,4)="ppou",RIGHT(M37,5)="prepa"),"360",IF(RIGHT(M37,4)="cpou","361",IF(OR(RIGHT(M37,4)="apou",RIGHT(M37,6)="molinf"),"363",IF(RIGHT(M37,4)="netp","364",IF(RIGHT(M37,4)="cmtr","365",IF(LEFT(M37,4)="form","873",IF(RIGHT(M37,7)="ce-cppt","902",""))))))))))</f>
        <v>360</v>
      </c>
      <c r="M40" s="86">
        <f ca="1">IF(L40="","",IF(OR(L$3=Recap!$A$50,L$3=Recap!$A$51,L$3=Recap!$A$52,L$3=Recap!$A$53,L$3=Recap!$A$54,L$3=Recap!$A$55,L$3=Recap!$A$56,L$3=Recap!$A$57,L$3=Recap!$A$58,L$3=Recap!$A$59,L$3=Recap!$A$60,L$3=Recap!$A$61),(L39+M39)/1,L39+M39))</f>
        <v>0.44791666666666663</v>
      </c>
      <c r="N40" s="86" t="str">
        <f>IF(RIGHT(O37,4)="cuht","171",IF(RIGHT(O37,4)="netu","172",IF(RIGHT(O37,4)="auht","173",IF(OR(RIGHT(O37,4)="ppou",RIGHT(O37,5)="prepa"),"360",IF(RIGHT(O37,4)="cpou","361",IF(OR(RIGHT(O37,4)="apou",RIGHT(O37,6)="molinf"),"363",IF(RIGHT(O37,4)="netp","364",IF(RIGHT(O37,4)="cmtr","365",IF(LEFT(O37,4)="form","873",IF(RIGHT(O37,7)="ce-cppt","902",""))))))))))</f>
        <v>360</v>
      </c>
      <c r="O40" s="86">
        <f ca="1">IF(N40="","",IF(OR(N$3=Recap!$A$50,N$3=Recap!$A$51,N$3=Recap!$A$52,N$3=Recap!$A$53,N$3=Recap!$A$54,N$3=Recap!$A$55,N$3=Recap!$A$56,N$3=Recap!$A$57,N$3=Recap!$A$58,N$3=Recap!$A$59,N$3=Recap!$A$60,N$3=Recap!$A$61),(N39+O39)/1,N39+O39))</f>
        <v>0.33333333333333326</v>
      </c>
      <c r="P40" s="66" t="str">
        <f>IF(RIGHT(Q37,4)="cuht","171",IF(RIGHT(Q37,4)="netu","172",IF(RIGHT(Q37,4)="auht","173",IF(OR(RIGHT(Q37,4)="ppou",RIGHT(Q37,5)="prepa"),"360",IF(RIGHT(Q37,4)="cpou","361",IF(OR(RIGHT(Q37,4)="apou",RIGHT(Q37,6)="molinf"),"363",IF(RIGHT(Q37,4)="netp","364",IF(RIGHT(Q37,4)="cmtr","365",IF(LEFT(Q37,4)="form","873",IF(RIGHT(Q37,7)="ce-cppt","902",""))))))))))</f>
        <v/>
      </c>
      <c r="Q40" s="66" t="str">
        <f>IF(P40="","",IF(OR(P$3=Recap!$A$50,P$3=Recap!$A$51,P$3=Recap!$A$52,P$3=Recap!$A$53,P$3=Recap!$A$54,P$3=Recap!$A$55,P$3=Recap!$A$56,P$3=Recap!$A$57,P$3=Recap!$A$58,P$3=Recap!$A$59,P$3=Recap!$A$60,P$3=Recap!$A$61),(P39+Q39)/1,P39+Q39))</f>
        <v/>
      </c>
      <c r="R40" s="66" t="str">
        <f>IF(RIGHT(S37,4)="cuht","171",IF(RIGHT(S37,4)="netu","172",IF(RIGHT(S37,4)="auht","173",IF(OR(RIGHT(S37,4)="ppou",RIGHT(S37,5)="prepa"),"360",IF(RIGHT(S37,4)="cpou","361",IF(OR(RIGHT(S37,4)="apou",RIGHT(S37,6)="molinf"),"363",IF(RIGHT(S37,4)="netp","364",IF(RIGHT(S37,4)="cmtr","365",IF(LEFT(S37,4)="form","873",IF(RIGHT(S37,7)="ce-cppt","902",""))))))))))</f>
        <v/>
      </c>
      <c r="S40" s="66" t="str">
        <f>IF(R40="","",IF(OR(R$3=Recap!$A$50,R$3=Recap!$A$51,R$3=Recap!$A$52,R$3=Recap!$A$53,R$3=Recap!$A$54,R$3=Recap!$A$55,R$3=Recap!$A$56,R$3=Recap!$A$57,R$3=Recap!$A$58,R$3=Recap!$A$59,R$3=Recap!$A$60,R$3=Recap!$A$61),(R39+S39)/1,R39+S39))</f>
        <v/>
      </c>
      <c r="T40" s="66" t="str">
        <f>IF(RIGHT(U37,4)="cuht","171",IF(RIGHT(U37,4)="netu","172",IF(RIGHT(U37,4)="auht","173",IF(OR(RIGHT(U37,4)="ppou",RIGHT(U37,5)="prepa"),"360",IF(RIGHT(U37,4)="cpou","361",IF(OR(RIGHT(U37,4)="apou",RIGHT(U37,6)="molinf"),"363",IF(RIGHT(U37,4)="netp","364",IF(RIGHT(U37,4)="cmtr","365",IF(LEFT(U37,4)="form","873",IF(RIGHT(U37,7)="ce-cppt","902",""))))))))))</f>
        <v/>
      </c>
      <c r="U40" s="66" t="str">
        <f>IF(T40="","",IF(OR(T$3=Recap!$A$50,T$3=Recap!$A$51,T$3=Recap!$A$52,T$3=Recap!$A$53,T$3=Recap!$A$54,T$3=Recap!$A$55,T$3=Recap!$A$56,T$3=Recap!$A$57,T$3=Recap!$A$58,T$3=Recap!$A$59,T$3=Recap!$A$60,T$3=Recap!$A$61),(T39+U39)/1,T39+U39))</f>
        <v/>
      </c>
      <c r="V40" s="66" t="str">
        <f>IF(RIGHT(W37,4)="cuht","171",IF(RIGHT(W37,4)="netu","172",IF(RIGHT(W37,4)="auht","173",IF(OR(RIGHT(W37,4)="ppou",RIGHT(W37,5)="prepa"),"360",IF(RIGHT(W37,4)="cpou","361",IF(OR(RIGHT(W37,4)="apou",RIGHT(W37,6)="molinf"),"363",IF(RIGHT(W37,4)="netp","364",IF(RIGHT(W37,4)="cmtr","365",IF(LEFT(W37,4)="form","873",IF(RIGHT(W37,7)="ce-cppt","902",""))))))))))</f>
        <v/>
      </c>
      <c r="W40" s="66" t="str">
        <f>IF(V40="","",IF(OR(V$3=Recap!$A$50,V$3=Recap!$A$51,V$3=Recap!$A$52,V$3=Recap!$A$53,V$3=Recap!$A$54,V$3=Recap!$A$55,V$3=Recap!$A$56,V$3=Recap!$A$57,V$3=Recap!$A$58,V$3=Recap!$A$59,V$3=Recap!$A$60,V$3=Recap!$A$61),(V39+W39)/1,V39+W39))</f>
        <v/>
      </c>
      <c r="X40" s="66" t="str">
        <f>IF(RIGHT(Y37,4)="cuht","171",IF(RIGHT(Y37,4)="netu","172",IF(RIGHT(Y37,4)="auht","173",IF(OR(RIGHT(Y37,4)="ppou",RIGHT(Y37,5)="prepa"),"360",IF(RIGHT(Y37,4)="cpou","361",IF(OR(RIGHT(Y37,4)="apou",RIGHT(Y37,6)="molinf"),"363",IF(RIGHT(Y37,4)="netp","364",IF(RIGHT(Y37,4)="cmtr","365",IF(LEFT(Y37,4)="form","873",IF(RIGHT(Y37,7)="ce-cppt","902",""))))))))))</f>
        <v/>
      </c>
      <c r="Y40" s="66" t="str">
        <f>IF(X40="","",IF(OR(X$3=Recap!$A$50,X$3=Recap!$A$51,X$3=Recap!$A$52,X$3=Recap!$A$53,X$3=Recap!$A$54,X$3=Recap!$A$55,X$3=Recap!$A$56,X$3=Recap!$A$57,X$3=Recap!$A$58,X$3=Recap!$A$59,X$3=Recap!$A$60,X$3=Recap!$A$61),(X39+Y39)/1,X39+Y39))</f>
        <v/>
      </c>
      <c r="Z40" s="86" t="str">
        <f>IF(RIGHT(AA37,4)="cuht","171",IF(RIGHT(AA37,4)="netu","172",IF(RIGHT(AA37,4)="auht","173",IF(OR(RIGHT(AA37,4)="ppou",RIGHT(AA37,5)="prepa"),"360",IF(RIGHT(AA37,4)="cpou","361",IF(OR(RIGHT(AA37,4)="apou",RIGHT(AA37,6)="molinf"),"363",IF(RIGHT(AA37,4)="netp","364",IF(RIGHT(AA37,4)="cmtr","365",IF(LEFT(AA37,4)="form","873",IF(RIGHT(AA37,7)="ce-cppt","902",""))))))))))</f>
        <v/>
      </c>
      <c r="AA40" s="86" t="str">
        <f>IF(Z40="","",IF(OR(Z$3=Recap!$A$50,Z$3=Recap!$A$51,Z$3=Recap!$A$52,Z$3=Recap!$A$53,Z$3=Recap!$A$54,Z$3=Recap!$A$55,Z$3=Recap!$A$56,Z$3=Recap!$A$57,Z$3=Recap!$A$58,Z$3=Recap!$A$59,Z$3=Recap!$A$60,Z$3=Recap!$A$61),(Z39+AA39)/1,Z39+AA39))</f>
        <v/>
      </c>
      <c r="AB40" s="86" t="str">
        <f>IF(RIGHT(AC37,4)="cuht","171",IF(RIGHT(AC37,4)="netu","172",IF(RIGHT(AC37,4)="auht","173",IF(OR(RIGHT(AC37,4)="ppou",RIGHT(AC37,5)="prepa"),"360",IF(RIGHT(AC37,4)="cpou","361",IF(OR(RIGHT(AC37,4)="apou",RIGHT(AC37,6)="molinf"),"363",IF(RIGHT(AC37,4)="netp","364",IF(RIGHT(AC37,4)="cmtr","365",IF(LEFT(AC37,4)="form","873",IF(RIGHT(AC37,7)="ce-cppt","902",""))))))))))</f>
        <v/>
      </c>
      <c r="AC40" s="86" t="str">
        <f>IF(AB40="","",IF(OR(AB$3=Recap!$A$50,AB$3=Recap!$A$51,AB$3=Recap!$A$52,AB$3=Recap!$A$53,AB$3=Recap!$A$54,AB$3=Recap!$A$55,AB$3=Recap!$A$56,AB$3=Recap!$A$57,AB$3=Recap!$A$58,AB$3=Recap!$A$59,AB$3=Recap!$A$60,AB$3=Recap!$A$61),(AB39+AC39)/1,AB39+AC39))</f>
        <v/>
      </c>
      <c r="AD40" s="61"/>
      <c r="AE40" s="66" t="str">
        <f>IF(RIGHT(AF37,4)="cuht","171",IF(RIGHT(AF37,4)="netu","172",IF(RIGHT(AF37,4)="auht","173",IF(OR(RIGHT(AF37,4)="ppou",RIGHT(AF37,5)="prepa"),"360",IF(RIGHT(AF37,4)="cpou","361",IF(OR(RIGHT(AF37,4)="apou",RIGHT(AF37,6)="molinf"),"363",IF(RIGHT(AF37,4)="netp","364",IF(RIGHT(AF37,4)="cmtr","365",IF(LEFT(AF37,4)="form","873",IF(RIGHT(AF37,7)="ce-cppt","902",""))))))))))</f>
        <v>171</v>
      </c>
      <c r="AF40" s="66">
        <f ca="1">IF(AE40="","",IF(OR(AE$3=Recap!$A$50,AE$3=Recap!$A$51,AE$3=Recap!$A$52,AE$3=Recap!$A$53,AE$3=Recap!$A$54,AE$3=Recap!$A$55,AE$3=Recap!$A$56,AE$3=Recap!$A$57,AE$3=Recap!$A$58,AE$3=Recap!$A$59,AE$3=Recap!$A$60,AE$3=Recap!$A$61),(AE39+AF39)/1,AE39+AF39))</f>
        <v>0</v>
      </c>
      <c r="AG40" s="86" t="str">
        <f>IF(RIGHT(AH37,4)="cuht","171",IF(RIGHT(AH37,4)="netu","172",IF(RIGHT(AH37,4)="auht","173",IF(OR(RIGHT(AH37,4)="ppou",RIGHT(AH37,5)="prepa"),"360",IF(RIGHT(AH37,4)="cpou","361",IF(OR(RIGHT(AH37,4)="apou",RIGHT(AH37,6)="molinf"),"363",IF(RIGHT(AH37,4)="netp","364",IF(RIGHT(AH37,4)="cmtr","365",IF(LEFT(AH37,4)="form","873",IF(RIGHT(AH37,7)="ce-cppt","902",""))))))))))</f>
        <v>360</v>
      </c>
      <c r="AH40" s="86">
        <f ca="1">IF(AG40="","",IF(OR(AG$3=Recap!$A$50,AG$3=Recap!$A$51,AG$3=Recap!$A$52,AG$3=Recap!$A$53,AG$3=Recap!$A$54,AG$3=Recap!$A$55,AG$3=Recap!$A$56,AG$3=Recap!$A$57,AG$3=Recap!$A$58,AG$3=Recap!$A$59,AG$3=Recap!$A$60,AG$3=Recap!$A$61),(AG39+AH39)/1,AG39+AH39))</f>
        <v>0</v>
      </c>
      <c r="AI40" s="66" t="str">
        <f>IF(RIGHT(AJ37,4)="cuht","171",IF(RIGHT(AJ37,4)="netu","172",IF(RIGHT(AJ37,4)="auht","173",IF(OR(RIGHT(AJ37,4)="ppou",RIGHT(AJ37,5)="prepa"),"360",IF(RIGHT(AJ37,4)="cpou","361",IF(OR(RIGHT(AJ37,4)="apou",RIGHT(AJ37,6)="molinf"),"363",IF(RIGHT(AJ37,4)="netp","364",IF(RIGHT(AJ37,4)="cmtr","365",IF(LEFT(AJ37,4)="form","873",IF(RIGHT(AJ37,7)="ce-cppt","902",""))))))))))</f>
        <v/>
      </c>
      <c r="AJ40" s="66" t="str">
        <f>IF(AI40="","",IF(OR(AI$3=Recap!$A$50,AI$3=Recap!$A$51,AI$3=Recap!$A$52,AI$3=Recap!$A$53,AI$3=Recap!$A$54,AI$3=Recap!$A$55,AI$3=Recap!$A$56,AI$3=Recap!$A$57,AI$3=Recap!$A$58,AI$3=Recap!$A$59,AI$3=Recap!$A$60,AI$3=Recap!$A$61),(AI39+AJ39)/1,AI39+AJ39))</f>
        <v/>
      </c>
      <c r="AK40" s="66" t="str">
        <f>IF(RIGHT(AL37,4)="cuht","171",IF(RIGHT(AL37,4)="netu","172",IF(RIGHT(AL37,4)="auht","173",IF(OR(RIGHT(AL37,4)="ppou",RIGHT(AL37,5)="prepa"),"360",IF(RIGHT(AL37,4)="cpou","361",IF(OR(RIGHT(AL37,4)="apou",RIGHT(AL37,6)="molinf"),"363",IF(RIGHT(AL37,4)="netp","364",IF(RIGHT(AL37,4)="cmtr","365",IF(LEFT(AL37,4)="form","873",IF(RIGHT(AL37,7)="ce-cppt","902",""))))))))))</f>
        <v/>
      </c>
      <c r="AL40" s="66" t="str">
        <f>IF(AK40="","",IF(OR(AK$3=Recap!$A$50,AK$3=Recap!$A$51,AK$3=Recap!$A$52,AK$3=Recap!$A$53,AK$3=Recap!$A$54,AK$3=Recap!$A$55,AK$3=Recap!$A$56,AK$3=Recap!$A$57,AK$3=Recap!$A$58,AK$3=Recap!$A$59,AK$3=Recap!$A$60,AK$3=Recap!$A$61),(AK39+AL39)/1,AK39+AL39))</f>
        <v/>
      </c>
      <c r="AM40" s="66" t="str">
        <f>IF(RIGHT(AN37,4)="cuht","171",IF(RIGHT(AN37,4)="netu","172",IF(RIGHT(AN37,4)="auht","173",IF(OR(RIGHT(AN37,4)="ppou",RIGHT(AN37,5)="prepa"),"360",IF(RIGHT(AN37,4)="cpou","361",IF(OR(RIGHT(AN37,4)="apou",RIGHT(AN37,6)="molinf"),"363",IF(RIGHT(AN37,4)="netp","364",IF(RIGHT(AN37,4)="cmtr","365",IF(LEFT(AN37,4)="form","873",IF(RIGHT(AN37,7)="ce-cppt","902",""))))))))))</f>
        <v/>
      </c>
      <c r="AN40" s="66" t="str">
        <f>IF(AM40="","",IF(OR(AM$3=Recap!$A$50,AM$3=Recap!$A$51,AM$3=Recap!$A$52,AM$3=Recap!$A$53,AM$3=Recap!$A$54,AM$3=Recap!$A$55,AM$3=Recap!$A$56,AM$3=Recap!$A$57,AM$3=Recap!$A$58,AM$3=Recap!$A$59,AM$3=Recap!$A$60,AM$3=Recap!$A$61),(AM39+AN39)/1,AM39+AN39))</f>
        <v/>
      </c>
      <c r="AO40" s="86" t="str">
        <f>IF(RIGHT(AP37,4)="cuht","171",IF(RIGHT(AP37,4)="netu","172",IF(RIGHT(AP37,4)="auht","173",IF(OR(RIGHT(AP37,4)="ppou",RIGHT(AP37,5)="prepa"),"360",IF(RIGHT(AP37,4)="cpou","361",IF(OR(RIGHT(AP37,4)="apou",RIGHT(AP37,6)="molinf"),"363",IF(RIGHT(AP37,4)="netp","364",IF(RIGHT(AP37,4)="cmtr","365",IF(LEFT(AP37,4)="form","873",IF(RIGHT(AP37,7)="ce-cppt","902",""))))))))))</f>
        <v/>
      </c>
      <c r="AP40" s="86" t="str">
        <f>IF(AO40="","",IF(OR(AO$3=Recap!$A$50,AO$3=Recap!$A$51,AO$3=Recap!$A$52,AO$3=Recap!$A$53,AO$3=Recap!$A$54,AO$3=Recap!$A$55,AO$3=Recap!$A$56,AO$3=Recap!$A$57,AO$3=Recap!$A$58,AO$3=Recap!$A$59,AO$3=Recap!$A$60,AO$3=Recap!$A$61),(AO39+AP39)/1,AO39+AP39))</f>
        <v/>
      </c>
      <c r="AQ40" s="86" t="str">
        <f>IF(RIGHT(AR37,4)="cuht","171",IF(RIGHT(AR37,4)="netu","172",IF(RIGHT(AR37,4)="auht","173",IF(OR(RIGHT(AR37,4)="ppou",RIGHT(AR37,5)="prepa"),"360",IF(RIGHT(AR37,4)="cpou","361",IF(OR(RIGHT(AR37,4)="apou",RIGHT(AR37,6)="molinf"),"363",IF(RIGHT(AR37,4)="netp","364",IF(RIGHT(AR37,4)="cmtr","365",IF(LEFT(AR37,4)="form","873",IF(RIGHT(AR37,7)="ce-cppt","902",""))))))))))</f>
        <v/>
      </c>
      <c r="AR40" s="86" t="str">
        <f>IF(AQ40="","",IF(OR(AQ$3=Recap!$A$50,AQ$3=Recap!$A$51,AQ$3=Recap!$A$52,AQ$3=Recap!$A$53,AQ$3=Recap!$A$54,AQ$3=Recap!$A$55,AQ$3=Recap!$A$56,AQ$3=Recap!$A$57,AQ$3=Recap!$A$58,AQ$3=Recap!$A$59,AQ$3=Recap!$A$60,AQ$3=Recap!$A$61),(AQ39+AR39)/1,AQ39+AR39))</f>
        <v/>
      </c>
      <c r="AS40" s="61"/>
      <c r="AT40" s="66" t="str">
        <f>IF(RIGHT(AU37,4)="cuht","171",IF(RIGHT(AU37,4)="netu","172",IF(RIGHT(AU37,4)="auht","173",IF(OR(RIGHT(AU37,4)="ppou",RIGHT(AU37,5)="prepa"),"360",IF(RIGHT(AU37,4)="cpou","361",IF(OR(RIGHT(AU37,4)="apou",RIGHT(AU37,6)="molinf"),"363",IF(RIGHT(AU37,4)="netp","364",IF(RIGHT(AU37,4)="cmtr","365",IF(LEFT(AU37,4)="form","873",IF(RIGHT(AU37,7)="ce-cppt","902",""))))))))))</f>
        <v/>
      </c>
      <c r="AU40" s="66" t="str">
        <f>IF(AT40="","",IF(OR(AT$3=Recap!$A$50,AT$3=Recap!$A$51,AT$3=Recap!$A$52,AT$3=Recap!$A$53,AT$3=Recap!$A$54,AT$3=Recap!$A$55,AT$3=Recap!$A$56,AT$3=Recap!$A$57,AT$3=Recap!$A$58,AT$3=Recap!$A$59,AT$3=Recap!$A$60,AT$3=Recap!$A$61),(AT39+AU39)/1,AT39+AU39))</f>
        <v/>
      </c>
      <c r="AV40" s="86" t="str">
        <f>IF(RIGHT(AW37,4)="cuht","171",IF(RIGHT(AW37,4)="netu","172",IF(RIGHT(AW37,4)="auht","173",IF(OR(RIGHT(AW37,4)="ppou",RIGHT(AW37,5)="prepa"),"360",IF(RIGHT(AW37,4)="cpou","361",IF(OR(RIGHT(AW37,4)="apou",RIGHT(AW37,6)="molinf"),"363",IF(RIGHT(AW37,4)="netp","364",IF(RIGHT(AW37,4)="cmtr","365",IF(LEFT(AW37,4)="form","873",IF(RIGHT(AW37,7)="ce-cppt","902",""))))))))))</f>
        <v/>
      </c>
      <c r="AW40" s="86" t="str">
        <f>IF(AV40="","",IF(OR(AV$3=Recap!$A$50,AV$3=Recap!$A$51,AV$3=Recap!$A$52,AV$3=Recap!$A$53,AV$3=Recap!$A$54,AV$3=Recap!$A$55,AV$3=Recap!$A$56,AV$3=Recap!$A$57,AV$3=Recap!$A$58,AV$3=Recap!$A$59,AV$3=Recap!$A$60,AV$3=Recap!$A$61),(AV39+AW39)/1,AV39+AW39))</f>
        <v/>
      </c>
      <c r="AX40" s="66" t="str">
        <f>IF(RIGHT(AY37,4)="cuht","171",IF(RIGHT(AY37,4)="netu","172",IF(RIGHT(AY37,4)="auht","173",IF(OR(RIGHT(AY37,4)="ppou",RIGHT(AY37,5)="prepa"),"360",IF(RIGHT(AY37,4)="cpou","361",IF(OR(RIGHT(AY37,4)="apou",RIGHT(AY37,6)="molinf"),"363",IF(RIGHT(AY37,4)="netp","364",IF(RIGHT(AY37,4)="cmtr","365",IF(LEFT(AY37,4)="form","873",IF(RIGHT(AY37,7)="ce-cppt","902",""))))))))))</f>
        <v/>
      </c>
      <c r="AY40" s="66" t="str">
        <f>IF(AX40="","",IF(OR(AX$3=Recap!$A$50,AX$3=Recap!$A$51,AX$3=Recap!$A$52,AX$3=Recap!$A$53,AX$3=Recap!$A$54,AX$3=Recap!$A$55,AX$3=Recap!$A$56,AX$3=Recap!$A$57,AX$3=Recap!$A$58,AX$3=Recap!$A$59,AX$3=Recap!$A$60,AX$3=Recap!$A$61),(AX39+AY39)/1,AX39+AY39))</f>
        <v/>
      </c>
      <c r="AZ40" s="66" t="str">
        <f>IF(RIGHT(BA37,4)="cuht","171",IF(RIGHT(BA37,4)="netu","172",IF(RIGHT(BA37,4)="auht","173",IF(OR(RIGHT(BA37,4)="ppou",RIGHT(BA37,5)="prepa"),"360",IF(RIGHT(BA37,4)="cpou","361",IF(OR(RIGHT(BA37,4)="apou",RIGHT(BA37,6)="molinf"),"363",IF(RIGHT(BA37,4)="netp","364",IF(RIGHT(BA37,4)="cmtr","365",IF(LEFT(BA37,4)="form","873",IF(RIGHT(BA37,7)="ce-cppt","902",""))))))))))</f>
        <v/>
      </c>
      <c r="BA40" s="66" t="str">
        <f>IF(AZ40="","",IF(OR(AZ$3=Recap!$A$50,AZ$3=Recap!$A$51,AZ$3=Recap!$A$52,AZ$3=Recap!$A$53,AZ$3=Recap!$A$54,AZ$3=Recap!$A$55,AZ$3=Recap!$A$56,AZ$3=Recap!$A$57,AZ$3=Recap!$A$58,AZ$3=Recap!$A$59,AZ$3=Recap!$A$60,AZ$3=Recap!$A$61),(AZ39+BA39)/1,AZ39+BA39))</f>
        <v/>
      </c>
      <c r="BB40" s="66" t="str">
        <f>IF(RIGHT(BC37,4)="cuht","171",IF(RIGHT(BC37,4)="netu","172",IF(RIGHT(BC37,4)="auht","173",IF(OR(RIGHT(BC37,4)="ppou",RIGHT(BC37,5)="prepa"),"360",IF(RIGHT(BC37,4)="cpou","361",IF(OR(RIGHT(BC37,4)="apou",RIGHT(BC37,6)="molinf"),"363",IF(RIGHT(BC37,4)="netp","364",IF(RIGHT(BC37,4)="cmtr","365",IF(LEFT(BC37,4)="form","873",IF(RIGHT(BC37,7)="ce-cppt","902",""))))))))))</f>
        <v/>
      </c>
      <c r="BC40" s="66" t="str">
        <f>IF(BB40="","",IF(OR(BB$3=Recap!$A$50,BB$3=Recap!$A$51,BB$3=Recap!$A$52,BB$3=Recap!$A$53,BB$3=Recap!$A$54,BB$3=Recap!$A$55,BB$3=Recap!$A$56,BB$3=Recap!$A$57,BB$3=Recap!$A$58,BB$3=Recap!$A$59,BB$3=Recap!$A$60,BB$3=Recap!$A$61),(BB39+BC39)/1,BB39+BC39))</f>
        <v/>
      </c>
      <c r="BD40" s="66" t="str">
        <f>IF(RIGHT(BE37,4)="cuht","171",IF(RIGHT(BE37,4)="netu","172",IF(RIGHT(BE37,4)="auht","173",IF(OR(RIGHT(BE37,4)="ppou",RIGHT(BE37,5)="prepa"),"360",IF(RIGHT(BE37,4)="cpou","361",IF(OR(RIGHT(BE37,4)="apou",RIGHT(BE37,6)="molinf"),"363",IF(RIGHT(BE37,4)="netp","364",IF(RIGHT(BE37,4)="cmtr","365",IF(LEFT(BE37,4)="form","873",IF(RIGHT(BE37,7)="ce-cppt","902",""))))))))))</f>
        <v/>
      </c>
      <c r="BE40" s="66" t="str">
        <f>IF(BD40="","",IF(OR(BD$3=Recap!$A$50,BD$3=Recap!$A$51,BD$3=Recap!$A$52,BD$3=Recap!$A$53,BD$3=Recap!$A$54,BD$3=Recap!$A$55,BD$3=Recap!$A$56,BD$3=Recap!$A$57,BD$3=Recap!$A$58,BD$3=Recap!$A$59,BD$3=Recap!$A$60,BD$3=Recap!$A$61),(BD39+BE39)/1,BD39+BE39))</f>
        <v/>
      </c>
      <c r="BF40" s="66" t="str">
        <f>IF(RIGHT(BG37,4)="cuht","171",IF(RIGHT(BG37,4)="netu","172",IF(RIGHT(BG37,4)="auht","173",IF(OR(RIGHT(BG37,4)="ppou",RIGHT(BG37,5)="prepa"),"360",IF(RIGHT(BG37,4)="cpou","361",IF(OR(RIGHT(BG37,4)="apou",RIGHT(BG37,6)="molinf"),"363",IF(RIGHT(BG37,4)="netp","364",IF(RIGHT(BG37,4)="cmtr","365",IF(LEFT(BG37,4)="form","873",IF(RIGHT(BG37,7)="ce-cppt","902",""))))))))))</f>
        <v/>
      </c>
      <c r="BG40" s="66" t="str">
        <f>IF(BF40="","",IF(OR(BF$3=Recap!$A$50,BF$3=Recap!$A$51,BF$3=Recap!$A$52,BF$3=Recap!$A$53,BF$3=Recap!$A$54,BF$3=Recap!$A$55,BF$3=Recap!$A$56,BF$3=Recap!$A$57,BF$3=Recap!$A$58,BF$3=Recap!$A$59,BF$3=Recap!$A$60,BF$3=Recap!$A$61),(BF39+BG39)/1,BF39+BG39))</f>
        <v/>
      </c>
      <c r="BH40" s="12"/>
    </row>
    <row r="41" spans="1:60" ht="14.4" customHeight="1" x14ac:dyDescent="0.3">
      <c r="A41" s="125" t="s">
        <v>101</v>
      </c>
      <c r="B41" s="81"/>
      <c r="C41" s="100" t="s">
        <v>27</v>
      </c>
      <c r="D41" s="68">
        <v>0.25</v>
      </c>
      <c r="E41" s="120" t="s">
        <v>31</v>
      </c>
      <c r="F41" s="68">
        <v>0.58333333333333337</v>
      </c>
      <c r="G41" s="120" t="s">
        <v>31</v>
      </c>
      <c r="H41" s="68">
        <v>0.58333333333333337</v>
      </c>
      <c r="I41" s="120" t="s">
        <v>31</v>
      </c>
      <c r="J41" s="68">
        <v>0.58333333333333337</v>
      </c>
      <c r="K41" s="120" t="s">
        <v>31</v>
      </c>
      <c r="L41" s="79"/>
      <c r="M41" s="100"/>
      <c r="N41" s="79"/>
      <c r="O41" s="98"/>
      <c r="P41" s="55">
        <v>0.25</v>
      </c>
      <c r="Q41" s="106" t="s">
        <v>31</v>
      </c>
      <c r="R41" s="55"/>
      <c r="S41" s="106"/>
      <c r="T41" s="55"/>
      <c r="U41" s="106"/>
      <c r="V41" s="55">
        <v>0.25</v>
      </c>
      <c r="W41" s="106" t="s">
        <v>31</v>
      </c>
      <c r="X41" s="55">
        <v>0.25</v>
      </c>
      <c r="Y41" s="106" t="s">
        <v>31</v>
      </c>
      <c r="Z41" s="79">
        <v>0.25</v>
      </c>
      <c r="AA41" s="116" t="s">
        <v>31</v>
      </c>
      <c r="AB41" s="79">
        <v>0.25</v>
      </c>
      <c r="AC41" s="118" t="s">
        <v>31</v>
      </c>
      <c r="AD41" s="97">
        <f ca="1">SUM(P43:AC43)</f>
        <v>1.7083333333333335</v>
      </c>
      <c r="AE41" s="55">
        <v>0.25</v>
      </c>
      <c r="AF41" s="106" t="s">
        <v>31</v>
      </c>
      <c r="AG41" s="79"/>
      <c r="AH41" s="116"/>
      <c r="AI41" s="55">
        <v>0.25</v>
      </c>
      <c r="AJ41" s="106" t="s">
        <v>31</v>
      </c>
      <c r="AK41" s="55">
        <v>0.25</v>
      </c>
      <c r="AL41" s="106" t="s">
        <v>31</v>
      </c>
      <c r="AM41" s="55">
        <v>0.25</v>
      </c>
      <c r="AN41" s="106" t="s">
        <v>31</v>
      </c>
      <c r="AO41" s="79">
        <v>0.25</v>
      </c>
      <c r="AP41" s="116" t="s">
        <v>31</v>
      </c>
      <c r="AQ41" s="79"/>
      <c r="AR41" s="118"/>
      <c r="AS41" s="97">
        <f ca="1">SUM(AE43:AR43)</f>
        <v>0</v>
      </c>
      <c r="AT41" s="55"/>
      <c r="AU41" s="106"/>
      <c r="AV41" s="79"/>
      <c r="AW41" s="116"/>
      <c r="AX41" s="57"/>
      <c r="AY41" s="106"/>
      <c r="AZ41" s="57"/>
      <c r="BA41" s="106"/>
      <c r="BB41" s="57"/>
      <c r="BC41" s="106"/>
      <c r="BD41" s="57"/>
      <c r="BE41" s="106"/>
      <c r="BF41" s="57"/>
      <c r="BG41" s="122"/>
      <c r="BH41" s="124">
        <f ca="1">SUM(AT43:BG43)</f>
        <v>0</v>
      </c>
    </row>
    <row r="42" spans="1:60" ht="16.2" thickBot="1" x14ac:dyDescent="0.35">
      <c r="A42" s="126"/>
      <c r="B42" s="82"/>
      <c r="C42" s="101"/>
      <c r="D42" s="70">
        <v>0.58333333333333337</v>
      </c>
      <c r="E42" s="121"/>
      <c r="F42" s="70">
        <v>0.91666666666666663</v>
      </c>
      <c r="G42" s="121"/>
      <c r="H42" s="70">
        <v>0.91666666666666663</v>
      </c>
      <c r="I42" s="121"/>
      <c r="J42" s="70">
        <v>0.91666666666666663</v>
      </c>
      <c r="K42" s="121"/>
      <c r="L42" s="80"/>
      <c r="M42" s="101"/>
      <c r="N42" s="80"/>
      <c r="O42" s="99"/>
      <c r="P42" s="56">
        <v>0.58333333333333337</v>
      </c>
      <c r="Q42" s="107"/>
      <c r="R42" s="56"/>
      <c r="S42" s="107"/>
      <c r="T42" s="56"/>
      <c r="U42" s="107"/>
      <c r="V42" s="77">
        <v>0.625</v>
      </c>
      <c r="W42" s="107"/>
      <c r="X42" s="56">
        <v>0.58333333333333337</v>
      </c>
      <c r="Y42" s="107"/>
      <c r="Z42" s="80">
        <v>0.58333333333333337</v>
      </c>
      <c r="AA42" s="117"/>
      <c r="AB42" s="80">
        <v>0.58333333333333337</v>
      </c>
      <c r="AC42" s="119"/>
      <c r="AD42" s="97"/>
      <c r="AE42" s="56">
        <v>0.58333333333333337</v>
      </c>
      <c r="AF42" s="107"/>
      <c r="AG42" s="80"/>
      <c r="AH42" s="117"/>
      <c r="AI42" s="56">
        <v>0.58333333333333337</v>
      </c>
      <c r="AJ42" s="107"/>
      <c r="AK42" s="56">
        <v>0.58333333333333337</v>
      </c>
      <c r="AL42" s="107"/>
      <c r="AM42" s="56">
        <v>0.58333333333333337</v>
      </c>
      <c r="AN42" s="107"/>
      <c r="AO42" s="80">
        <v>0.58333333333333337</v>
      </c>
      <c r="AP42" s="117"/>
      <c r="AQ42" s="80"/>
      <c r="AR42" s="119"/>
      <c r="AS42" s="97"/>
      <c r="AT42" s="56"/>
      <c r="AU42" s="107"/>
      <c r="AV42" s="80"/>
      <c r="AW42" s="117"/>
      <c r="AX42" s="58"/>
      <c r="AY42" s="107"/>
      <c r="AZ42" s="58"/>
      <c r="BA42" s="107"/>
      <c r="BB42" s="58"/>
      <c r="BC42" s="107"/>
      <c r="BD42" s="58"/>
      <c r="BE42" s="107"/>
      <c r="BF42" s="58"/>
      <c r="BG42" s="123"/>
      <c r="BH42" s="124"/>
    </row>
    <row r="43" spans="1:60" ht="15" hidden="1" customHeight="1" x14ac:dyDescent="0.4">
      <c r="A43" s="52"/>
      <c r="B43" s="66">
        <f ca="1">IF(B$3&gt;$BI$4,0,IF(OR(ISBLANK(B41),ISBLANK(B42),ISBLANK(C41),LEFT(C41,4)="jour",LEFT(C41,4)="form"),0,IF(COUNTIF(fériés,B$3)&gt;0,MOD((B42-B41),1)*1,MOD((B42-B41),1))))</f>
        <v>0</v>
      </c>
      <c r="C43" s="66">
        <f ca="1">IF(B$3&gt;$BI$4,0,IF(AND(ISNUMBER(B41),ISNUMBER(B42),OR(LEFT(C41,4)="jour",LEFT(C41,4)="form")),IF(COUNTIF(fériés,B$3)&gt;0,MOD(-$BH$4+(B42-B41),1)*1,MOD(-$BH$4+(B42-B41),1)),IF(AND(ISBLANK(B41),ISBLANK(B42)),IF(OR(C41="r",C41="c",C41="a",C41="m",C41="f",C41="cp",C41="s",C41="congé parent"),$BH$3,0),0)))</f>
        <v>0.31666666666666665</v>
      </c>
      <c r="D43" s="66">
        <f ca="1">IF(D$3&gt;$BI$4,0,IF(OR(ISBLANK(D41),ISBLANK(D42),ISBLANK(E41),LEFT(E41,4)="jour",LEFT(E41,4)="form"),0,IF(COUNTIF(fériés,D$3)&gt;0,MOD((D42-D41),1)*1,MOD((D42-D41),1))))</f>
        <v>0.33333333333333337</v>
      </c>
      <c r="E43" s="66">
        <f ca="1">IF(D$3&gt;$BI$4,0,IF(AND(ISNUMBER(D41),ISNUMBER(D42),OR(LEFT(E41,4)="jour",LEFT(E41,4)="form")),IF(COUNTIF(fériés,D$3)&gt;0,MOD(-$BH$4+(D42-D41),1)*1,MOD(-$BH$4+(D42-D41),1)),IF(AND(ISBLANK(D41),ISBLANK(D42)),IF(OR(E41="r",E41="c",E41="a",E41="m",E41="f",E41="cp",E41="s",E41="congé parent"),$BH$3,0),0)))</f>
        <v>0</v>
      </c>
      <c r="F43" s="66">
        <f ca="1">IF(F$3&gt;$BI$4,0,IF(OR(ISBLANK(F41),ISBLANK(F42),ISBLANK(G41),LEFT(G41,4)="jour",LEFT(G41,4)="form"),0,IF(COUNTIF(fériés,F$3)&gt;0,MOD((F42-F41),1)*1,MOD((F42-F41),1))))</f>
        <v>0.33333333333333326</v>
      </c>
      <c r="G43" s="66">
        <f ca="1">IF(F$3&gt;$BI$4,0,IF(AND(ISNUMBER(F41),ISNUMBER(F42),OR(LEFT(G41,4)="jour",LEFT(G41,4)="form")),IF(COUNTIF(fériés,F$3)&gt;0,MOD(-$BH$4+(F42-F41),1)*1,MOD(-$BH$4+(F42-F41),1)),IF(AND(ISBLANK(F41),ISBLANK(F42)),IF(OR(G41="r",G41="c",G41="a",G41="m",G41="f",G41="cp",G41="s",G41="congé parent"),$BH$3,0),0)))</f>
        <v>0</v>
      </c>
      <c r="H43" s="66">
        <f ca="1">IF(H$3&gt;$BI$4,0,IF(OR(ISBLANK(H41),ISBLANK(H42),ISBLANK(I41),LEFT(I41,4)="jour",LEFT(I41,4)="form"),0,IF(COUNTIF(fériés,H$3)&gt;0,MOD((H42-H41),1)*1,MOD((H42-H41),1))))</f>
        <v>0.33333333333333326</v>
      </c>
      <c r="I43" s="66">
        <f ca="1">IF(H$3&gt;$BI$4,0,IF(AND(ISNUMBER(H41),ISNUMBER(H42),OR(LEFT(I41,4)="jour",LEFT(I41,4)="form")),IF(COUNTIF(fériés,H$3)&gt;0,MOD(-$BH$4+(H42-H41),1)*1,MOD(-$BH$4+(H42-H41),1)),IF(AND(ISBLANK(H41),ISBLANK(H42)),IF(OR(I41="r",I41="c",I41="a",I41="m",I41="f",I41="cp",I41="s",I41="congé parent"),$BH$3,0),0)))</f>
        <v>0</v>
      </c>
      <c r="J43" s="66">
        <f ca="1">IF(J$3&gt;$BI$4,0,IF(OR(ISBLANK(J41),ISBLANK(J42),ISBLANK(K41),LEFT(K41,4)="jour",LEFT(K41,4)="form"),0,IF(COUNTIF(fériés,J$3)&gt;0,MOD((J42-J41),1)*1,MOD((J42-J41),1))))</f>
        <v>0.33333333333333326</v>
      </c>
      <c r="K43" s="66">
        <f ca="1">IF(J$3&gt;$BI$4,0,IF(AND(ISNUMBER(J41),ISNUMBER(J42),OR(LEFT(K41,4)="jour",LEFT(K41,4)="form")),IF(COUNTIF(fériés,J$3)&gt;0,MOD(-$BH$4+(J42-J41),1)*1,MOD(-$BH$4+(J42-J41),1)),IF(AND(ISBLANK(J41),ISBLANK(J42)),IF(OR(K41="r",K41="c",K41="a",K41="m",K41="f",K41="cp",K41="s",K41="congé parent"),$BH$3,0),0)))</f>
        <v>0</v>
      </c>
      <c r="L43" s="86">
        <f ca="1">IF(L$3&gt;$BI$4,0,IF(OR(ISBLANK(L41),ISBLANK(L42),ISBLANK(M41),LEFT(M41,4)="jour",LEFT(M41,4)="form"),0,IF(COUNTIF(fériés,L$3)&gt;0,MOD((L42-L41),1)*1,MOD((L42-L41),1))))</f>
        <v>0</v>
      </c>
      <c r="M43" s="86">
        <f ca="1">IF(L$3&gt;$BI$4,0,IF(AND(ISNUMBER(L41),ISNUMBER(L42),OR(LEFT(M41,4)="jour",LEFT(M41,4)="form")),IF(COUNTIF(fériés,L$3)&gt;0,MOD(-$BH$4+(L42-L41),1)*1,MOD(-$BH$4+(L42-L41),1)),IF(AND(ISBLANK(L41),ISBLANK(L42)),IF(OR(M41="r",M41="c",M41="a",M41="m",M41="f",M41="cp",M41="s",M41="congé parent"),$BH$3,0),0)))</f>
        <v>0</v>
      </c>
      <c r="N43" s="86">
        <f ca="1">IF(N$3&gt;$BI$4,0,IF(OR(ISBLANK(N41),ISBLANK(N42),ISBLANK(O41),LEFT(O41,4)="jour",LEFT(O41,4)="form"),0,IF(COUNTIF(fériés,N$3)&gt;0,MOD((N42-N41),1)*1,MOD((N42-N41),1))))</f>
        <v>0</v>
      </c>
      <c r="O43" s="86">
        <f ca="1">IF(N$3&gt;$BI$4,0,IF(AND(ISNUMBER(N41),ISNUMBER(N42),OR(LEFT(O41,4)="jour",LEFT(O41,4)="form")),IF(COUNTIF(fériés,N$3)&gt;0,MOD(-$BH$4+(N42-N41),1)*1,MOD(-$BH$4+(N42-N41),1)),IF(AND(ISBLANK(N41),ISBLANK(N42)),IF(OR(O41="r",O41="c",O41="a",O41="m",O41="f",O41="cp",O41="s",O41="congé parent"),$BH$3,0),0)))</f>
        <v>0</v>
      </c>
      <c r="P43" s="66">
        <f ca="1">IF(P$3&gt;$BI$4,0,IF(OR(ISBLANK(P41),ISBLANK(P42),ISBLANK(Q41),LEFT(Q41,4)="jour",LEFT(Q41,4)="form"),0,IF(COUNTIF(fériés,P$3)&gt;0,MOD((P42-P41),1)*1,MOD((P42-P41),1))))</f>
        <v>0.33333333333333337</v>
      </c>
      <c r="Q43" s="66">
        <f ca="1">IF(P$3&gt;$BI$4,0,IF(AND(ISNUMBER(P41),ISNUMBER(P42),OR(LEFT(Q41,4)="jour",LEFT(Q41,4)="form")),IF(COUNTIF(fériés,P$3)&gt;0,MOD(-$BH$4+(P42-P41),1)*1,MOD(-$BH$4+(P42-P41),1)),IF(AND(ISBLANK(P41),ISBLANK(P42)),IF(OR(Q41="r",Q41="c",Q41="a",Q41="m",Q41="f",Q41="cp",Q41="s",Q41="congé parent"),$BH$3,0),0)))</f>
        <v>0</v>
      </c>
      <c r="R43" s="66">
        <f ca="1">IF(R$3&gt;$BI$4,0,IF(OR(ISBLANK(R41),ISBLANK(R42),ISBLANK(S41),LEFT(S41,4)="jour",LEFT(S41,4)="form"),0,IF(COUNTIF(fériés,R$3)&gt;0,MOD((R42-R41),1)*1,MOD((R42-R41),1))))</f>
        <v>0</v>
      </c>
      <c r="S43" s="66">
        <f ca="1">IF(R$3&gt;$BI$4,0,IF(AND(ISNUMBER(R41),ISNUMBER(R42),OR(LEFT(S41,4)="jour",LEFT(S41,4)="form")),IF(COUNTIF(fériés,R$3)&gt;0,MOD(-$BH$4+(R42-R41),1)*1,MOD(-$BH$4+(R42-R41),1)),IF(AND(ISBLANK(R41),ISBLANK(R42)),IF(OR(S41="r",S41="c",S41="a",S41="m",S41="f",S41="cp",S41="s",S41="congé parent"),$BH$3,0),0)))</f>
        <v>0</v>
      </c>
      <c r="T43" s="66">
        <f ca="1">IF(T$3&gt;$BI$4,0,IF(OR(ISBLANK(T41),ISBLANK(T42),ISBLANK(U41),LEFT(U41,4)="jour",LEFT(U41,4)="form"),0,IF(COUNTIF(fériés,T$3)&gt;0,MOD((T42-T41),1)*1,MOD((T42-T41),1))))</f>
        <v>0</v>
      </c>
      <c r="U43" s="66">
        <f ca="1">IF(T$3&gt;$BI$4,0,IF(AND(ISNUMBER(T41),ISNUMBER(T42),OR(LEFT(U41,4)="jour",LEFT(U41,4)="form")),IF(COUNTIF(fériés,T$3)&gt;0,MOD(-$BH$4+(T42-T41),1)*1,MOD(-$BH$4+(T42-T41),1)),IF(AND(ISBLANK(T41),ISBLANK(T42)),IF(OR(U41="r",U41="c",U41="a",U41="m",U41="f",U41="cp",U41="s",U41="congé parent"),$BH$3,0),0)))</f>
        <v>0</v>
      </c>
      <c r="V43" s="66">
        <f ca="1">IF(V$3&gt;$BI$4,0,IF(OR(ISBLANK(V41),ISBLANK(V42),ISBLANK(W41),LEFT(W41,4)="jour",LEFT(W41,4)="form"),0,IF(COUNTIF(fériés,V$3)&gt;0,MOD((V42-V41),1)*1,MOD((V42-V41),1))))</f>
        <v>0.375</v>
      </c>
      <c r="W43" s="66">
        <f ca="1">IF(V$3&gt;$BI$4,0,IF(AND(ISNUMBER(V41),ISNUMBER(V42),OR(LEFT(W41,4)="jour",LEFT(W41,4)="form")),IF(COUNTIF(fériés,V$3)&gt;0,MOD(-$BH$4+(V42-V41),1)*1,MOD(-$BH$4+(V42-V41),1)),IF(AND(ISBLANK(V41),ISBLANK(V42)),IF(OR(W41="r",W41="c",W41="a",W41="m",W41="f",W41="cp",W41="s",W41="congé parent"),$BH$3,0),0)))</f>
        <v>0</v>
      </c>
      <c r="X43" s="66">
        <f ca="1">IF(X$3&gt;$BI$4,0,IF(OR(ISBLANK(X41),ISBLANK(X42),ISBLANK(Y41),LEFT(Y41,4)="jour",LEFT(Y41,4)="form"),0,IF(COUNTIF(fériés,X$3)&gt;0,MOD((X42-X41),1)*1,MOD((X42-X41),1))))</f>
        <v>0.33333333333333337</v>
      </c>
      <c r="Y43" s="66">
        <f ca="1">IF(X$3&gt;$BI$4,0,IF(AND(ISNUMBER(X41),ISNUMBER(X42),OR(LEFT(Y41,4)="jour",LEFT(Y41,4)="form")),IF(COUNTIF(fériés,X$3)&gt;0,MOD(-$BH$4+(X42-X41),1)*1,MOD(-$BH$4+(X42-X41),1)),IF(AND(ISBLANK(X41),ISBLANK(X42)),IF(OR(Y41="r",Y41="c",Y41="a",Y41="m",Y41="f",Y41="cp",Y41="s",Y41="congé parent"),$BH$3,0),0)))</f>
        <v>0</v>
      </c>
      <c r="Z43" s="86">
        <f ca="1">IF(Z$3&gt;$BI$4,0,IF(OR(ISBLANK(Z41),ISBLANK(Z42),ISBLANK(AA41),LEFT(AA41,4)="jour",LEFT(AA41,4)="form"),0,IF(COUNTIF(fériés,Z$3)&gt;0,MOD((Z42-Z41),1)*1,MOD((Z42-Z41),1))))</f>
        <v>0.33333333333333337</v>
      </c>
      <c r="AA43" s="86">
        <f ca="1">IF(Z$3&gt;$BI$4,0,IF(AND(ISNUMBER(Z41),ISNUMBER(Z42),OR(LEFT(AA41,4)="jour",LEFT(AA41,4)="form")),IF(COUNTIF(fériés,Z$3)&gt;0,MOD(-$BH$4+(Z42-Z41),1)*1,MOD(-$BH$4+(Z42-Z41),1)),IF(AND(ISBLANK(Z41),ISBLANK(Z42)),IF(OR(AA41="r",AA41="c",AA41="a",AA41="m",AA41="f",AA41="cp",AA41="s",AA41="congé parent"),$BH$3,0),0)))</f>
        <v>0</v>
      </c>
      <c r="AB43" s="86">
        <f ca="1">IF(AB$3&gt;$BI$4,0,IF(OR(ISBLANK(AB41),ISBLANK(AB42),ISBLANK(AC41),LEFT(AC41,4)="jour",LEFT(AC41,4)="form"),0,IF(COUNTIF(fériés,AB$3)&gt;0,MOD((AB42-AB41),1)*1,MOD((AB42-AB41),1))))</f>
        <v>0.33333333333333337</v>
      </c>
      <c r="AC43" s="86">
        <f ca="1">IF(AB$3&gt;$BI$4,0,IF(AND(ISNUMBER(AB41),ISNUMBER(AB42),OR(LEFT(AC41,4)="jour",LEFT(AC41,4)="form")),IF(COUNTIF(fériés,AB$3)&gt;0,MOD(-$BH$4+(AB42-AB41),1)*1,MOD(-$BH$4+(AB42-AB41),1)),IF(AND(ISBLANK(AB41),ISBLANK(AB42)),IF(OR(AC41="r",AC41="c",AC41="a",AC41="m",AC41="f",AC41="cp",AC41="s",AC41="congé parent"),$BH$3,0),0)))</f>
        <v>0</v>
      </c>
      <c r="AD43" s="61"/>
      <c r="AE43" s="66">
        <f ca="1">IF(AE$3&gt;$BI$4,0,IF(OR(ISBLANK(AE41),ISBLANK(AE42),ISBLANK(AF41),LEFT(AF41,4)="jour",LEFT(AF41,4)="form"),0,IF(COUNTIF(fériés,AE$3)&gt;0,MOD((AE42-AE41),1)*1,MOD((AE42-AE41),1))))</f>
        <v>0</v>
      </c>
      <c r="AF43" s="66">
        <f ca="1">IF(AE$3&gt;$BI$4,0,IF(AND(ISNUMBER(AE41),ISNUMBER(AE42),OR(LEFT(AF41,4)="jour",LEFT(AF41,4)="form")),IF(COUNTIF(fériés,AE$3)&gt;0,MOD(-$BH$4+(AE42-AE41),1)*1,MOD(-$BH$4+(AE42-AE41),1)),IF(AND(ISBLANK(AE41),ISBLANK(AE42)),IF(OR(AF41="r",AF41="c",AF41="a",AF41="m",AF41="f",AF41="cp",AF41="s",AF41="congé parent"),$BH$3,0),0)))</f>
        <v>0</v>
      </c>
      <c r="AG43" s="86">
        <f ca="1">IF(AG$3&gt;$BI$4,0,IF(OR(ISBLANK(AG41),ISBLANK(AG42),ISBLANK(AH41),LEFT(AH41,4)="jour",LEFT(AH41,4)="form"),0,IF(COUNTIF(fériés,AG$3)&gt;0,MOD((AG42-AG41),1)*1,MOD((AG42-AG41),1))))</f>
        <v>0</v>
      </c>
      <c r="AH43" s="86">
        <f ca="1">IF(AG$3&gt;$BI$4,0,IF(AND(ISNUMBER(AG41),ISNUMBER(AG42),OR(LEFT(AH41,4)="jour",LEFT(AH41,4)="form")),IF(COUNTIF(fériés,AG$3)&gt;0,MOD(-$BH$4+(AG42-AG41),1)*1,MOD(-$BH$4+(AG42-AG41),1)),IF(AND(ISBLANK(AG41),ISBLANK(AG42)),IF(OR(AH41="r",AH41="c",AH41="a",AH41="m",AH41="f",AH41="cp",AH41="s",AH41="congé parent"),$BH$3,0),0)))</f>
        <v>0</v>
      </c>
      <c r="AI43" s="66">
        <f ca="1">IF(AI$3&gt;$BI$4,0,IF(OR(ISBLANK(AI41),ISBLANK(AI42),ISBLANK(AJ41),LEFT(AJ41,4)="jour",LEFT(AJ41,4)="form"),0,IF(COUNTIF(fériés,AI$3)&gt;0,MOD((AI42-AI41),1)*1,MOD((AI42-AI41),1))))</f>
        <v>0</v>
      </c>
      <c r="AJ43" s="66">
        <f ca="1">IF(AI$3&gt;$BI$4,0,IF(AND(ISNUMBER(AI41),ISNUMBER(AI42),OR(LEFT(AJ41,4)="jour",LEFT(AJ41,4)="form")),IF(COUNTIF(fériés,AI$3)&gt;0,MOD(-$BH$4+(AI42-AI41),1)*1,MOD(-$BH$4+(AI42-AI41),1)),IF(AND(ISBLANK(AI41),ISBLANK(AI42)),IF(OR(AJ41="r",AJ41="c",AJ41="a",AJ41="m",AJ41="f",AJ41="cp",AJ41="s",AJ41="congé parent"),$BH$3,0),0)))</f>
        <v>0</v>
      </c>
      <c r="AK43" s="66">
        <f ca="1">IF(AK$3&gt;$BI$4,0,IF(OR(ISBLANK(AK41),ISBLANK(AK42),ISBLANK(AL41),LEFT(AL41,4)="jour",LEFT(AL41,4)="form"),0,IF(COUNTIF(fériés,AK$3)&gt;0,MOD((AK42-AK41),1)*1,MOD((AK42-AK41),1))))</f>
        <v>0</v>
      </c>
      <c r="AL43" s="66">
        <f ca="1">IF(AK$3&gt;$BI$4,0,IF(AND(ISNUMBER(AK41),ISNUMBER(AK42),OR(LEFT(AL41,4)="jour",LEFT(AL41,4)="form")),IF(COUNTIF(fériés,AK$3)&gt;0,MOD(-$BH$4+(AK42-AK41),1)*1,MOD(-$BH$4+(AK42-AK41),1)),IF(AND(ISBLANK(AK41),ISBLANK(AK42)),IF(OR(AL41="r",AL41="c",AL41="a",AL41="m",AL41="f",AL41="cp",AL41="s",AL41="congé parent"),$BH$3,0),0)))</f>
        <v>0</v>
      </c>
      <c r="AM43" s="66">
        <f ca="1">IF(AM$3&gt;$BI$4,0,IF(OR(ISBLANK(AM41),ISBLANK(AM42),ISBLANK(AN41),LEFT(AN41,4)="jour",LEFT(AN41,4)="form"),0,IF(COUNTIF(fériés,AM$3)&gt;0,MOD((AM42-AM41),1)*1,MOD((AM42-AM41),1))))</f>
        <v>0</v>
      </c>
      <c r="AN43" s="66">
        <f ca="1">IF(AM$3&gt;$BI$4,0,IF(AND(ISNUMBER(AM41),ISNUMBER(AM42),OR(LEFT(AN41,4)="jour",LEFT(AN41,4)="form")),IF(COUNTIF(fériés,AM$3)&gt;0,MOD(-$BH$4+(AM42-AM41),1)*1,MOD(-$BH$4+(AM42-AM41),1)),IF(AND(ISBLANK(AM41),ISBLANK(AM42)),IF(OR(AN41="r",AN41="c",AN41="a",AN41="m",AN41="f",AN41="cp",AN41="s",AN41="congé parent"),$BH$3,0),0)))</f>
        <v>0</v>
      </c>
      <c r="AO43" s="86">
        <f ca="1">IF(AO$3&gt;$BI$4,0,IF(OR(ISBLANK(AO41),ISBLANK(AO42),ISBLANK(AP41),LEFT(AP41,4)="jour",LEFT(AP41,4)="form"),0,IF(COUNTIF(fériés,AO$3)&gt;0,MOD((AO42-AO41),1)*1,MOD((AO42-AO41),1))))</f>
        <v>0</v>
      </c>
      <c r="AP43" s="86">
        <f ca="1">IF(AO$3&gt;$BI$4,0,IF(AND(ISNUMBER(AO41),ISNUMBER(AO42),OR(LEFT(AP41,4)="jour",LEFT(AP41,4)="form")),IF(COUNTIF(fériés,AO$3)&gt;0,MOD(-$BH$4+(AO42-AO41),1)*1,MOD(-$BH$4+(AO42-AO41),1)),IF(AND(ISBLANK(AO41),ISBLANK(AO42)),IF(OR(AP41="r",AP41="c",AP41="a",AP41="m",AP41="f",AP41="cp",AP41="s",AP41="congé parent"),$BH$3,0),0)))</f>
        <v>0</v>
      </c>
      <c r="AQ43" s="86">
        <f ca="1">IF(AQ$3&gt;$BI$4,0,IF(OR(ISBLANK(AQ41),ISBLANK(AQ42),ISBLANK(AR41),LEFT(AR41,4)="jour",LEFT(AR41,4)="form"),0,IF(COUNTIF(fériés,AQ$3)&gt;0,MOD((AQ42-AQ41),1)*1,MOD((AQ42-AQ41),1))))</f>
        <v>0</v>
      </c>
      <c r="AR43" s="86">
        <f ca="1">IF(AQ$3&gt;$BI$4,0,IF(AND(ISNUMBER(AQ41),ISNUMBER(AQ42),OR(LEFT(AR41,4)="jour",LEFT(AR41,4)="form")),IF(COUNTIF(fériés,AQ$3)&gt;0,MOD(-$BH$4+(AQ42-AQ41),1)*1,MOD(-$BH$4+(AQ42-AQ41),1)),IF(AND(ISBLANK(AQ41),ISBLANK(AQ42)),IF(OR(AR41="r",AR41="c",AR41="a",AR41="m",AR41="f",AR41="cp",AR41="s",AR41="congé parent"),$BH$3,0),0)))</f>
        <v>0</v>
      </c>
      <c r="AS43" s="61"/>
      <c r="AT43" s="66">
        <f ca="1">IF(AT$3&gt;$BI$4,0,IF(OR(ISBLANK(AT41),ISBLANK(AT42),ISBLANK(AU41),LEFT(AU41,4)="jour",LEFT(AU41,4)="form"),0,IF(COUNTIF(fériés,AT$3)&gt;0,MOD((AT42-AT41),1)*1,MOD((AT42-AT41),1))))</f>
        <v>0</v>
      </c>
      <c r="AU43" s="66">
        <f ca="1">IF(AT$3&gt;$BI$4,0,IF(AND(ISNUMBER(AT41),ISNUMBER(AT42),OR(LEFT(AU41,4)="jour",LEFT(AU41,4)="form")),IF(COUNTIF(fériés,AT$3)&gt;0,MOD(-$BH$4+(AT42-AT41),1)*1,MOD(-$BH$4+(AT42-AT41),1)),IF(AND(ISBLANK(AT41),ISBLANK(AT42)),IF(OR(AU41="r",AU41="c",AU41="a",AU41="m",AU41="f",AU41="cp",AU41="s",AU41="congé parent"),$BH$3,0),0)))</f>
        <v>0</v>
      </c>
      <c r="AV43" s="86">
        <f ca="1">IF(AV$3&gt;$BI$4,0,IF(OR(ISBLANK(AV41),ISBLANK(AV42),ISBLANK(AW41),LEFT(AW41,4)="jour",LEFT(AW41,4)="form"),0,IF(COUNTIF(fériés,AV$3)&gt;0,MOD((AV42-AV41),1)*1,MOD((AV42-AV41),1))))</f>
        <v>0</v>
      </c>
      <c r="AW43" s="86">
        <f ca="1">IF(AV$3&gt;$BI$4,0,IF(AND(ISNUMBER(AV41),ISNUMBER(AV42),OR(LEFT(AW41,4)="jour",LEFT(AW41,4)="form")),IF(COUNTIF(fériés,AV$3)&gt;0,MOD(-$BH$4+(AV42-AV41),1)*1,MOD(-$BH$4+(AV42-AV41),1)),IF(AND(ISBLANK(AV41),ISBLANK(AV42)),IF(OR(AW41="r",AW41="c",AW41="a",AW41="m",AW41="f",AW41="cp",AW41="s",AW41="congé parent"),$BH$3,0),0)))</f>
        <v>0</v>
      </c>
      <c r="AX43" s="66">
        <f ca="1">IF(AX$3&gt;$BI$4,0,IF(OR(ISBLANK(AX41),ISBLANK(AX42),ISBLANK(AY41),LEFT(AY41,4)="jour",LEFT(AY41,4)="form"),0,IF(COUNTIF(fériés,AX$3)&gt;0,MOD((AX42-AX41),1)*1,MOD((AX42-AX41),1))))</f>
        <v>0</v>
      </c>
      <c r="AY43" s="66">
        <f ca="1">IF(AX$3&gt;$BI$4,0,IF(AND(ISNUMBER(AX41),ISNUMBER(AX42),OR(LEFT(AY41,4)="jour",LEFT(AY41,4)="form")),IF(COUNTIF(fériés,AX$3)&gt;0,MOD(-$BH$4+(AX42-AX41),1)*1,MOD(-$BH$4+(AX42-AX41),1)),IF(AND(ISBLANK(AX41),ISBLANK(AX42)),IF(OR(AY41="r",AY41="c",AY41="a",AY41="m",AY41="f",AY41="cp",AY41="s",AY41="congé parent"),$BH$3,0),0)))</f>
        <v>0</v>
      </c>
      <c r="AZ43" s="66">
        <f ca="1">IF(AZ$3&gt;$BI$4,0,IF(OR(ISBLANK(AZ41),ISBLANK(AZ42),ISBLANK(BA41),LEFT(BA41,4)="jour",LEFT(BA41,4)="form"),0,IF(COUNTIF(fériés,AZ$3)&gt;0,MOD((AZ42-AZ41),1)*1,MOD((AZ42-AZ41),1))))</f>
        <v>0</v>
      </c>
      <c r="BA43" s="66">
        <f ca="1">IF(AZ$3&gt;$BI$4,0,IF(AND(ISNUMBER(AZ41),ISNUMBER(AZ42),OR(LEFT(BA41,4)="jour",LEFT(BA41,4)="form")),IF(COUNTIF(fériés,AZ$3)&gt;0,MOD(-$BH$4+(AZ42-AZ41),1)*1,MOD(-$BH$4+(AZ42-AZ41),1)),IF(AND(ISBLANK(AZ41),ISBLANK(AZ42)),IF(OR(BA41="r",BA41="c",BA41="a",BA41="m",BA41="f",BA41="cp",BA41="s",BA41="congé parent"),$BH$3,0),0)))</f>
        <v>0</v>
      </c>
      <c r="BB43" s="66">
        <f ca="1">IF(BB$3&gt;$BI$4,0,IF(OR(ISBLANK(BB41),ISBLANK(BB42),ISBLANK(BC41),LEFT(BC41,4)="jour",LEFT(BC41,4)="form"),0,IF(COUNTIF(fériés,BB$3)&gt;0,MOD((BB42-BB41),1)*1,MOD((BB42-BB41),1))))</f>
        <v>0</v>
      </c>
      <c r="BC43" s="66">
        <f ca="1">IF(BB$3&gt;$BI$4,0,IF(AND(ISNUMBER(BB41),ISNUMBER(BB42),OR(LEFT(BC41,4)="jour",LEFT(BC41,4)="form")),IF(COUNTIF(fériés,BB$3)&gt;0,MOD(-$BH$4+(BB42-BB41),1)*1,MOD(-$BH$4+(BB42-BB41),1)),IF(AND(ISBLANK(BB41),ISBLANK(BB42)),IF(OR(BC41="r",BC41="c",BC41="a",BC41="m",BC41="f",BC41="cp",BC41="s",BC41="congé parent"),$BH$3,0),0)))</f>
        <v>0</v>
      </c>
      <c r="BD43" s="66">
        <f ca="1">IF(BD$3&gt;$BI$4,0,IF(OR(ISBLANK(BD41),ISBLANK(BD42),ISBLANK(BE41),LEFT(BE41,4)="jour",LEFT(BE41,4)="form"),0,IF(COUNTIF(fériés,BD$3)&gt;0,MOD((BD42-BD41),1)*1,MOD((BD42-BD41),1))))</f>
        <v>0</v>
      </c>
      <c r="BE43" s="66">
        <f ca="1">IF(BD$3&gt;$BI$4,0,IF(AND(ISNUMBER(BD41),ISNUMBER(BD42),OR(LEFT(BE41,4)="jour",LEFT(BE41,4)="form")),IF(COUNTIF(fériés,BD$3)&gt;0,MOD(-$BH$4+(BD42-BD41),1)*1,MOD(-$BH$4+(BD42-BD41),1)),IF(AND(ISBLANK(BD41),ISBLANK(BD42)),IF(OR(BE41="r",BE41="c",BE41="a",BE41="m",BE41="f",BE41="cp",BE41="s",BE41="congé parent"),$BH$3,0),0)))</f>
        <v>0</v>
      </c>
      <c r="BF43" s="66">
        <f ca="1">IF(BF$3&gt;$BI$4,0,IF(OR(ISBLANK(BF41),ISBLANK(BF42),ISBLANK(BG41),LEFT(BG41,4)="jour",LEFT(BG41,4)="form"),0,IF(COUNTIF(fériés,BF$3)&gt;0,MOD((BF42-BF41),1)*1,MOD((BF42-BF41),1))))</f>
        <v>0</v>
      </c>
      <c r="BG43" s="66">
        <f ca="1">IF(BF$3&gt;$BI$4,0,IF(AND(ISNUMBER(BF41),ISNUMBER(BF42),OR(LEFT(BG41,4)="jour",LEFT(BG41,4)="form")),IF(COUNTIF(fériés,BF$3)&gt;0,MOD(-$BH$4+(BF42-BF41),1)*1,MOD(-$BH$4+(BF42-BF41),1)),IF(AND(ISBLANK(BF41),ISBLANK(BF42)),IF(OR(BG41="r",BG41="c",BG41="a",BG41="m",BG41="f",BG41="cp",BG41="s",BG41="congé parent"),$BH$3,0),0)))</f>
        <v>0</v>
      </c>
      <c r="BH43" s="12">
        <f ca="1">SUM(B43:BG43)</f>
        <v>3.3583333333333334</v>
      </c>
    </row>
    <row r="44" spans="1:60" ht="15.6" hidden="1" customHeight="1" thickBot="1" x14ac:dyDescent="0.4">
      <c r="A44" s="52"/>
      <c r="B44" s="66" t="str">
        <f>IF(RIGHT(C41,4)="cuht","171",IF(RIGHT(C41,4)="netu","172",IF(RIGHT(C41,4)="auht","173",IF(OR(RIGHT(C41,4)="ppou",RIGHT(C41,5)="prepa"),"360",IF(RIGHT(C41,4)="cpou","361",IF(OR(RIGHT(C41,4)="apou",RIGHT(C41,6)="molinf"),"363",IF(RIGHT(C41,4)="netp","364",IF(RIGHT(C41,4)="cmtr","365",IF(LEFT(C41,4)="form","873",IF(RIGHT(C41,7)="ce-cppt","902",""))))))))))</f>
        <v/>
      </c>
      <c r="C44" s="66" t="str">
        <f>IF(B44="","",IF(OR(B$3=Recap!$A$50,B$3=Recap!$A$51,B$3=Recap!$A$52,B$3=Recap!$A$53,B$3=Recap!$A$54,B$3=Recap!$A$55,B$3=Recap!$A$56,B$3=Recap!$A$57,B$3=Recap!$A$58,B$3=Recap!$A$59,B$3=Recap!$A$60,B$3=Recap!$A$61),(B43+C43)/1,B43+C43))</f>
        <v/>
      </c>
      <c r="D44" s="66" t="str">
        <f>IF(RIGHT(E41,4)="cuht","171",IF(RIGHT(E41,4)="netu","172",IF(RIGHT(E41,4)="auht","173",IF(OR(RIGHT(E41,4)="ppou",RIGHT(E41,5)="prepa"),"360",IF(RIGHT(E41,4)="cpou","361",IF(OR(RIGHT(E41,4)="apou",RIGHT(E41,6)="molinf"),"363",IF(RIGHT(E41,4)="netp","364",IF(RIGHT(E41,4)="cmtr","365",IF(LEFT(E41,4)="form","873",IF(RIGHT(E41,7)="ce-cppt","902",""))))))))))</f>
        <v>360</v>
      </c>
      <c r="E44" s="66">
        <f ca="1">IF(D44="","",IF(OR(D$3=Recap!$A$50,D$3=Recap!$A$51,D$3=Recap!$A$52,D$3=Recap!$A$53,D$3=Recap!$A$54,D$3=Recap!$A$55,D$3=Recap!$A$56,D$3=Recap!$A$57,D$3=Recap!$A$58,D$3=Recap!$A$59,D$3=Recap!$A$60,D$3=Recap!$A$61),(D43+E43)/1,D43+E43))</f>
        <v>0.33333333333333337</v>
      </c>
      <c r="F44" s="66" t="str">
        <f>IF(RIGHT(G41,4)="cuht","171",IF(RIGHT(G41,4)="netu","172",IF(RIGHT(G41,4)="auht","173",IF(OR(RIGHT(G41,4)="ppou",RIGHT(G41,5)="prepa"),"360",IF(RIGHT(G41,4)="cpou","361",IF(OR(RIGHT(G41,4)="apou",RIGHT(G41,6)="molinf"),"363",IF(RIGHT(G41,4)="netp","364",IF(RIGHT(G41,4)="cmtr","365",IF(LEFT(G41,4)="form","873",IF(RIGHT(G41,7)="ce-cppt","902",""))))))))))</f>
        <v>360</v>
      </c>
      <c r="G44" s="66">
        <f ca="1">IF(F44="","",IF(OR(F$3=Recap!$A$50,F$3=Recap!$A$51,F$3=Recap!$A$52,F$3=Recap!$A$53,F$3=Recap!$A$54,F$3=Recap!$A$55,F$3=Recap!$A$56,F$3=Recap!$A$57,F$3=Recap!$A$58,F$3=Recap!$A$59,F$3=Recap!$A$60,F$3=Recap!$A$61),(F43+G43)/1,F43+G43))</f>
        <v>0.33333333333333326</v>
      </c>
      <c r="H44" s="66" t="str">
        <f>IF(RIGHT(I41,4)="cuht","171",IF(RIGHT(I41,4)="netu","172",IF(RIGHT(I41,4)="auht","173",IF(OR(RIGHT(I41,4)="ppou",RIGHT(I41,5)="prepa"),"360",IF(RIGHT(I41,4)="cpou","361",IF(OR(RIGHT(I41,4)="apou",RIGHT(I41,6)="molinf"),"363",IF(RIGHT(I41,4)="netp","364",IF(RIGHT(I41,4)="cmtr","365",IF(LEFT(I41,4)="form","873",IF(RIGHT(I41,7)="ce-cppt","902",""))))))))))</f>
        <v>360</v>
      </c>
      <c r="I44" s="66">
        <f ca="1">IF(H44="","",IF(OR(H$3=Recap!$A$50,H$3=Recap!$A$51,H$3=Recap!$A$52,H$3=Recap!$A$53,H$3=Recap!$A$54,H$3=Recap!$A$55,H$3=Recap!$A$56,H$3=Recap!$A$57,H$3=Recap!$A$58,H$3=Recap!$A$59,H$3=Recap!$A$60,H$3=Recap!$A$61),(H43+I43)/1,H43+I43))</f>
        <v>0.33333333333333326</v>
      </c>
      <c r="J44" s="66" t="str">
        <f>IF(RIGHT(K41,4)="cuht","171",IF(RIGHT(K41,4)="netu","172",IF(RIGHT(K41,4)="auht","173",IF(OR(RIGHT(K41,4)="ppou",RIGHT(K41,5)="prepa"),"360",IF(RIGHT(K41,4)="cpou","361",IF(OR(RIGHT(K41,4)="apou",RIGHT(K41,6)="molinf"),"363",IF(RIGHT(K41,4)="netp","364",IF(RIGHT(K41,4)="cmtr","365",IF(LEFT(K41,4)="form","873",IF(RIGHT(K41,7)="ce-cppt","902",""))))))))))</f>
        <v>360</v>
      </c>
      <c r="K44" s="66">
        <f ca="1">IF(J44="","",IF(OR(J$3=Recap!$A$50,J$3=Recap!$A$51,J$3=Recap!$A$52,J$3=Recap!$A$53,J$3=Recap!$A$54,J$3=Recap!$A$55,J$3=Recap!$A$56,J$3=Recap!$A$57,J$3=Recap!$A$58,J$3=Recap!$A$59,J$3=Recap!$A$60,J$3=Recap!$A$61),(J43+K43)/1,J43+K43))</f>
        <v>0.33333333333333326</v>
      </c>
      <c r="L44" s="86" t="str">
        <f>IF(RIGHT(M41,4)="cuht","171",IF(RIGHT(M41,4)="netu","172",IF(RIGHT(M41,4)="auht","173",IF(OR(RIGHT(M41,4)="ppou",RIGHT(M41,5)="prepa"),"360",IF(RIGHT(M41,4)="cpou","361",IF(OR(RIGHT(M41,4)="apou",RIGHT(M41,6)="molinf"),"363",IF(RIGHT(M41,4)="netp","364",IF(RIGHT(M41,4)="cmtr","365",IF(LEFT(M41,4)="form","873",IF(RIGHT(M41,7)="ce-cppt","902",""))))))))))</f>
        <v/>
      </c>
      <c r="M44" s="86" t="str">
        <f>IF(L44="","",IF(OR(L$3=Recap!$A$50,L$3=Recap!$A$51,L$3=Recap!$A$52,L$3=Recap!$A$53,L$3=Recap!$A$54,L$3=Recap!$A$55,L$3=Recap!$A$56,L$3=Recap!$A$57,L$3=Recap!$A$58,L$3=Recap!$A$59,L$3=Recap!$A$60,L$3=Recap!$A$61),(L43+M43)/1,L43+M43))</f>
        <v/>
      </c>
      <c r="N44" s="86" t="str">
        <f>IF(RIGHT(O41,4)="cuht","171",IF(RIGHT(O41,4)="netu","172",IF(RIGHT(O41,4)="auht","173",IF(OR(RIGHT(O41,4)="ppou",RIGHT(O41,5)="prepa"),"360",IF(RIGHT(O41,4)="cpou","361",IF(OR(RIGHT(O41,4)="apou",RIGHT(O41,6)="molinf"),"363",IF(RIGHT(O41,4)="netp","364",IF(RIGHT(O41,4)="cmtr","365",IF(LEFT(O41,4)="form","873",IF(RIGHT(O41,7)="ce-cppt","902",""))))))))))</f>
        <v/>
      </c>
      <c r="O44" s="86" t="str">
        <f>IF(N44="","",IF(OR(N$3=Recap!$A$50,N$3=Recap!$A$51,N$3=Recap!$A$52,N$3=Recap!$A$53,N$3=Recap!$A$54,N$3=Recap!$A$55,N$3=Recap!$A$56,N$3=Recap!$A$57,N$3=Recap!$A$58,N$3=Recap!$A$59,N$3=Recap!$A$60,N$3=Recap!$A$61),(N43+O43)/1,N43+O43))</f>
        <v/>
      </c>
      <c r="P44" s="66" t="str">
        <f>IF(RIGHT(Q41,4)="cuht","171",IF(RIGHT(Q41,4)="netu","172",IF(RIGHT(Q41,4)="auht","173",IF(OR(RIGHT(Q41,4)="ppou",RIGHT(Q41,5)="prepa"),"360",IF(RIGHT(Q41,4)="cpou","361",IF(OR(RIGHT(Q41,4)="apou",RIGHT(Q41,6)="molinf"),"363",IF(RIGHT(Q41,4)="netp","364",IF(RIGHT(Q41,4)="cmtr","365",IF(LEFT(Q41,4)="form","873",IF(RIGHT(Q41,7)="ce-cppt","902",""))))))))))</f>
        <v>360</v>
      </c>
      <c r="Q44" s="66">
        <f ca="1">IF(P44="","",IF(OR(P$3=Recap!$A$50,P$3=Recap!$A$51,P$3=Recap!$A$52,P$3=Recap!$A$53,P$3=Recap!$A$54,P$3=Recap!$A$55,P$3=Recap!$A$56,P$3=Recap!$A$57,P$3=Recap!$A$58,P$3=Recap!$A$59,P$3=Recap!$A$60,P$3=Recap!$A$61),(P43+Q43)/1,P43+Q43))</f>
        <v>0.33333333333333337</v>
      </c>
      <c r="R44" s="66" t="str">
        <f>IF(RIGHT(S41,4)="cuht","171",IF(RIGHT(S41,4)="netu","172",IF(RIGHT(S41,4)="auht","173",IF(OR(RIGHT(S41,4)="ppou",RIGHT(S41,5)="prepa"),"360",IF(RIGHT(S41,4)="cpou","361",IF(OR(RIGHT(S41,4)="apou",RIGHT(S41,6)="molinf"),"363",IF(RIGHT(S41,4)="netp","364",IF(RIGHT(S41,4)="cmtr","365",IF(LEFT(S41,4)="form","873",IF(RIGHT(S41,7)="ce-cppt","902",""))))))))))</f>
        <v/>
      </c>
      <c r="S44" s="66" t="str">
        <f>IF(R44="","",IF(OR(R$3=Recap!$A$50,R$3=Recap!$A$51,R$3=Recap!$A$52,R$3=Recap!$A$53,R$3=Recap!$A$54,R$3=Recap!$A$55,R$3=Recap!$A$56,R$3=Recap!$A$57,R$3=Recap!$A$58,R$3=Recap!$A$59,R$3=Recap!$A$60,R$3=Recap!$A$61),(R43+S43)/1,R43+S43))</f>
        <v/>
      </c>
      <c r="T44" s="66" t="str">
        <f>IF(RIGHT(U41,4)="cuht","171",IF(RIGHT(U41,4)="netu","172",IF(RIGHT(U41,4)="auht","173",IF(OR(RIGHT(U41,4)="ppou",RIGHT(U41,5)="prepa"),"360",IF(RIGHT(U41,4)="cpou","361",IF(OR(RIGHT(U41,4)="apou",RIGHT(U41,6)="molinf"),"363",IF(RIGHT(U41,4)="netp","364",IF(RIGHT(U41,4)="cmtr","365",IF(LEFT(U41,4)="form","873",IF(RIGHT(U41,7)="ce-cppt","902",""))))))))))</f>
        <v/>
      </c>
      <c r="U44" s="66" t="str">
        <f>IF(T44="","",IF(OR(T$3=Recap!$A$50,T$3=Recap!$A$51,T$3=Recap!$A$52,T$3=Recap!$A$53,T$3=Recap!$A$54,T$3=Recap!$A$55,T$3=Recap!$A$56,T$3=Recap!$A$57,T$3=Recap!$A$58,T$3=Recap!$A$59,T$3=Recap!$A$60,T$3=Recap!$A$61),(T43+U43)/1,T43+U43))</f>
        <v/>
      </c>
      <c r="V44" s="66" t="str">
        <f>IF(RIGHT(W41,4)="cuht","171",IF(RIGHT(W41,4)="netu","172",IF(RIGHT(W41,4)="auht","173",IF(OR(RIGHT(W41,4)="ppou",RIGHT(W41,5)="prepa"),"360",IF(RIGHT(W41,4)="cpou","361",IF(OR(RIGHT(W41,4)="apou",RIGHT(W41,6)="molinf"),"363",IF(RIGHT(W41,4)="netp","364",IF(RIGHT(W41,4)="cmtr","365",IF(LEFT(W41,4)="form","873",IF(RIGHT(W41,7)="ce-cppt","902",""))))))))))</f>
        <v>360</v>
      </c>
      <c r="W44" s="66">
        <f ca="1">IF(V44="","",IF(OR(V$3=Recap!$A$50,V$3=Recap!$A$51,V$3=Recap!$A$52,V$3=Recap!$A$53,V$3=Recap!$A$54,V$3=Recap!$A$55,V$3=Recap!$A$56,V$3=Recap!$A$57,V$3=Recap!$A$58,V$3=Recap!$A$59,V$3=Recap!$A$60,V$3=Recap!$A$61),(V43+W43)/1,V43+W43))</f>
        <v>0.375</v>
      </c>
      <c r="X44" s="66" t="str">
        <f>IF(RIGHT(Y41,4)="cuht","171",IF(RIGHT(Y41,4)="netu","172",IF(RIGHT(Y41,4)="auht","173",IF(OR(RIGHT(Y41,4)="ppou",RIGHT(Y41,5)="prepa"),"360",IF(RIGHT(Y41,4)="cpou","361",IF(OR(RIGHT(Y41,4)="apou",RIGHT(Y41,6)="molinf"),"363",IF(RIGHT(Y41,4)="netp","364",IF(RIGHT(Y41,4)="cmtr","365",IF(LEFT(Y41,4)="form","873",IF(RIGHT(Y41,7)="ce-cppt","902",""))))))))))</f>
        <v>360</v>
      </c>
      <c r="Y44" s="66">
        <f ca="1">IF(X44="","",IF(OR(X$3=Recap!$A$50,X$3=Recap!$A$51,X$3=Recap!$A$52,X$3=Recap!$A$53,X$3=Recap!$A$54,X$3=Recap!$A$55,X$3=Recap!$A$56,X$3=Recap!$A$57,X$3=Recap!$A$58,X$3=Recap!$A$59,X$3=Recap!$A$60,X$3=Recap!$A$61),(X43+Y43)/1,X43+Y43))</f>
        <v>0.33333333333333337</v>
      </c>
      <c r="Z44" s="86" t="str">
        <f>IF(RIGHT(AA41,4)="cuht","171",IF(RIGHT(AA41,4)="netu","172",IF(RIGHT(AA41,4)="auht","173",IF(OR(RIGHT(AA41,4)="ppou",RIGHT(AA41,5)="prepa"),"360",IF(RIGHT(AA41,4)="cpou","361",IF(OR(RIGHT(AA41,4)="apou",RIGHT(AA41,6)="molinf"),"363",IF(RIGHT(AA41,4)="netp","364",IF(RIGHT(AA41,4)="cmtr","365",IF(LEFT(AA41,4)="form","873",IF(RIGHT(AA41,7)="ce-cppt","902",""))))))))))</f>
        <v>360</v>
      </c>
      <c r="AA44" s="86">
        <f ca="1">IF(Z44="","",IF(OR(Z$3=Recap!$A$50,Z$3=Recap!$A$51,Z$3=Recap!$A$52,Z$3=Recap!$A$53,Z$3=Recap!$A$54,Z$3=Recap!$A$55,Z$3=Recap!$A$56,Z$3=Recap!$A$57,Z$3=Recap!$A$58,Z$3=Recap!$A$59,Z$3=Recap!$A$60,Z$3=Recap!$A$61),(Z43+AA43)/1,Z43+AA43))</f>
        <v>0.33333333333333337</v>
      </c>
      <c r="AB44" s="86" t="str">
        <f>IF(RIGHT(AC41,4)="cuht","171",IF(RIGHT(AC41,4)="netu","172",IF(RIGHT(AC41,4)="auht","173",IF(OR(RIGHT(AC41,4)="ppou",RIGHT(AC41,5)="prepa"),"360",IF(RIGHT(AC41,4)="cpou","361",IF(OR(RIGHT(AC41,4)="apou",RIGHT(AC41,6)="molinf"),"363",IF(RIGHT(AC41,4)="netp","364",IF(RIGHT(AC41,4)="cmtr","365",IF(LEFT(AC41,4)="form","873",IF(RIGHT(AC41,7)="ce-cppt","902",""))))))))))</f>
        <v>360</v>
      </c>
      <c r="AC44" s="86">
        <f ca="1">IF(AB44="","",IF(OR(AB$3=Recap!$A$50,AB$3=Recap!$A$51,AB$3=Recap!$A$52,AB$3=Recap!$A$53,AB$3=Recap!$A$54,AB$3=Recap!$A$55,AB$3=Recap!$A$56,AB$3=Recap!$A$57,AB$3=Recap!$A$58,AB$3=Recap!$A$59,AB$3=Recap!$A$60,AB$3=Recap!$A$61),(AB43+AC43)/1,AB43+AC43))</f>
        <v>0.33333333333333337</v>
      </c>
      <c r="AD44" s="61"/>
      <c r="AE44" s="66" t="str">
        <f>IF(RIGHT(AF41,4)="cuht","171",IF(RIGHT(AF41,4)="netu","172",IF(RIGHT(AF41,4)="auht","173",IF(OR(RIGHT(AF41,4)="ppou",RIGHT(AF41,5)="prepa"),"360",IF(RIGHT(AF41,4)="cpou","361",IF(OR(RIGHT(AF41,4)="apou",RIGHT(AF41,6)="molinf"),"363",IF(RIGHT(AF41,4)="netp","364",IF(RIGHT(AF41,4)="cmtr","365",IF(LEFT(AF41,4)="form","873",IF(RIGHT(AF41,7)="ce-cppt","902",""))))))))))</f>
        <v>360</v>
      </c>
      <c r="AF44" s="66">
        <f ca="1">IF(AE44="","",IF(OR(AE$3=Recap!$A$50,AE$3=Recap!$A$51,AE$3=Recap!$A$52,AE$3=Recap!$A$53,AE$3=Recap!$A$54,AE$3=Recap!$A$55,AE$3=Recap!$A$56,AE$3=Recap!$A$57,AE$3=Recap!$A$58,AE$3=Recap!$A$59,AE$3=Recap!$A$60,AE$3=Recap!$A$61),(AE43+AF43)/1,AE43+AF43))</f>
        <v>0</v>
      </c>
      <c r="AG44" s="86" t="str">
        <f>IF(RIGHT(AH41,4)="cuht","171",IF(RIGHT(AH41,4)="netu","172",IF(RIGHT(AH41,4)="auht","173",IF(OR(RIGHT(AH41,4)="ppou",RIGHT(AH41,5)="prepa"),"360",IF(RIGHT(AH41,4)="cpou","361",IF(OR(RIGHT(AH41,4)="apou",RIGHT(AH41,6)="molinf"),"363",IF(RIGHT(AH41,4)="netp","364",IF(RIGHT(AH41,4)="cmtr","365",IF(LEFT(AH41,4)="form","873",IF(RIGHT(AH41,7)="ce-cppt","902",""))))))))))</f>
        <v/>
      </c>
      <c r="AH44" s="86" t="str">
        <f>IF(AG44="","",IF(OR(AG$3=Recap!$A$50,AG$3=Recap!$A$51,AG$3=Recap!$A$52,AG$3=Recap!$A$53,AG$3=Recap!$A$54,AG$3=Recap!$A$55,AG$3=Recap!$A$56,AG$3=Recap!$A$57,AG$3=Recap!$A$58,AG$3=Recap!$A$59,AG$3=Recap!$A$60,AG$3=Recap!$A$61),(AG43+AH43)/1,AG43+AH43))</f>
        <v/>
      </c>
      <c r="AI44" s="66" t="str">
        <f>IF(RIGHT(AJ41,4)="cuht","171",IF(RIGHT(AJ41,4)="netu","172",IF(RIGHT(AJ41,4)="auht","173",IF(OR(RIGHT(AJ41,4)="ppou",RIGHT(AJ41,5)="prepa"),"360",IF(RIGHT(AJ41,4)="cpou","361",IF(OR(RIGHT(AJ41,4)="apou",RIGHT(AJ41,6)="molinf"),"363",IF(RIGHT(AJ41,4)="netp","364",IF(RIGHT(AJ41,4)="cmtr","365",IF(LEFT(AJ41,4)="form","873",IF(RIGHT(AJ41,7)="ce-cppt","902",""))))))))))</f>
        <v>360</v>
      </c>
      <c r="AJ44" s="66">
        <f ca="1">IF(AI44="","",IF(OR(AI$3=Recap!$A$50,AI$3=Recap!$A$51,AI$3=Recap!$A$52,AI$3=Recap!$A$53,AI$3=Recap!$A$54,AI$3=Recap!$A$55,AI$3=Recap!$A$56,AI$3=Recap!$A$57,AI$3=Recap!$A$58,AI$3=Recap!$A$59,AI$3=Recap!$A$60,AI$3=Recap!$A$61),(AI43+AJ43)/1,AI43+AJ43))</f>
        <v>0</v>
      </c>
      <c r="AK44" s="66" t="str">
        <f>IF(RIGHT(AL41,4)="cuht","171",IF(RIGHT(AL41,4)="netu","172",IF(RIGHT(AL41,4)="auht","173",IF(OR(RIGHT(AL41,4)="ppou",RIGHT(AL41,5)="prepa"),"360",IF(RIGHT(AL41,4)="cpou","361",IF(OR(RIGHT(AL41,4)="apou",RIGHT(AL41,6)="molinf"),"363",IF(RIGHT(AL41,4)="netp","364",IF(RIGHT(AL41,4)="cmtr","365",IF(LEFT(AL41,4)="form","873",IF(RIGHT(AL41,7)="ce-cppt","902",""))))))))))</f>
        <v>360</v>
      </c>
      <c r="AL44" s="66">
        <f ca="1">IF(AK44="","",IF(OR(AK$3=Recap!$A$50,AK$3=Recap!$A$51,AK$3=Recap!$A$52,AK$3=Recap!$A$53,AK$3=Recap!$A$54,AK$3=Recap!$A$55,AK$3=Recap!$A$56,AK$3=Recap!$A$57,AK$3=Recap!$A$58,AK$3=Recap!$A$59,AK$3=Recap!$A$60,AK$3=Recap!$A$61),(AK43+AL43)/1,AK43+AL43))</f>
        <v>0</v>
      </c>
      <c r="AM44" s="66" t="str">
        <f>IF(RIGHT(AN41,4)="cuht","171",IF(RIGHT(AN41,4)="netu","172",IF(RIGHT(AN41,4)="auht","173",IF(OR(RIGHT(AN41,4)="ppou",RIGHT(AN41,5)="prepa"),"360",IF(RIGHT(AN41,4)="cpou","361",IF(OR(RIGHT(AN41,4)="apou",RIGHT(AN41,6)="molinf"),"363",IF(RIGHT(AN41,4)="netp","364",IF(RIGHT(AN41,4)="cmtr","365",IF(LEFT(AN41,4)="form","873",IF(RIGHT(AN41,7)="ce-cppt","902",""))))))))))</f>
        <v>360</v>
      </c>
      <c r="AN44" s="66">
        <f ca="1">IF(AM44="","",IF(OR(AM$3=Recap!$A$50,AM$3=Recap!$A$51,AM$3=Recap!$A$52,AM$3=Recap!$A$53,AM$3=Recap!$A$54,AM$3=Recap!$A$55,AM$3=Recap!$A$56,AM$3=Recap!$A$57,AM$3=Recap!$A$58,AM$3=Recap!$A$59,AM$3=Recap!$A$60,AM$3=Recap!$A$61),(AM43+AN43)/1,AM43+AN43))</f>
        <v>0</v>
      </c>
      <c r="AO44" s="86" t="str">
        <f>IF(RIGHT(AP41,4)="cuht","171",IF(RIGHT(AP41,4)="netu","172",IF(RIGHT(AP41,4)="auht","173",IF(OR(RIGHT(AP41,4)="ppou",RIGHT(AP41,5)="prepa"),"360",IF(RIGHT(AP41,4)="cpou","361",IF(OR(RIGHT(AP41,4)="apou",RIGHT(AP41,6)="molinf"),"363",IF(RIGHT(AP41,4)="netp","364",IF(RIGHT(AP41,4)="cmtr","365",IF(LEFT(AP41,4)="form","873",IF(RIGHT(AP41,7)="ce-cppt","902",""))))))))))</f>
        <v>360</v>
      </c>
      <c r="AP44" s="86">
        <f ca="1">IF(AO44="","",IF(OR(AO$3=Recap!$A$50,AO$3=Recap!$A$51,AO$3=Recap!$A$52,AO$3=Recap!$A$53,AO$3=Recap!$A$54,AO$3=Recap!$A$55,AO$3=Recap!$A$56,AO$3=Recap!$A$57,AO$3=Recap!$A$58,AO$3=Recap!$A$59,AO$3=Recap!$A$60,AO$3=Recap!$A$61),(AO43+AP43)/1,AO43+AP43))</f>
        <v>0</v>
      </c>
      <c r="AQ44" s="86" t="str">
        <f>IF(RIGHT(AR41,4)="cuht","171",IF(RIGHT(AR41,4)="netu","172",IF(RIGHT(AR41,4)="auht","173",IF(OR(RIGHT(AR41,4)="ppou",RIGHT(AR41,5)="prepa"),"360",IF(RIGHT(AR41,4)="cpou","361",IF(OR(RIGHT(AR41,4)="apou",RIGHT(AR41,6)="molinf"),"363",IF(RIGHT(AR41,4)="netp","364",IF(RIGHT(AR41,4)="cmtr","365",IF(LEFT(AR41,4)="form","873",IF(RIGHT(AR41,7)="ce-cppt","902",""))))))))))</f>
        <v/>
      </c>
      <c r="AR44" s="86" t="str">
        <f>IF(AQ44="","",IF(OR(AQ$3=Recap!$A$50,AQ$3=Recap!$A$51,AQ$3=Recap!$A$52,AQ$3=Recap!$A$53,AQ$3=Recap!$A$54,AQ$3=Recap!$A$55,AQ$3=Recap!$A$56,AQ$3=Recap!$A$57,AQ$3=Recap!$A$58,AQ$3=Recap!$A$59,AQ$3=Recap!$A$60,AQ$3=Recap!$A$61),(AQ43+AR43)/1,AQ43+AR43))</f>
        <v/>
      </c>
      <c r="AS44" s="61"/>
      <c r="AT44" s="66" t="str">
        <f>IF(RIGHT(AU41,4)="cuht","171",IF(RIGHT(AU41,4)="netu","172",IF(RIGHT(AU41,4)="auht","173",IF(OR(RIGHT(AU41,4)="ppou",RIGHT(AU41,5)="prepa"),"360",IF(RIGHT(AU41,4)="cpou","361",IF(OR(RIGHT(AU41,4)="apou",RIGHT(AU41,6)="molinf"),"363",IF(RIGHT(AU41,4)="netp","364",IF(RIGHT(AU41,4)="cmtr","365",IF(LEFT(AU41,4)="form","873",IF(RIGHT(AU41,7)="ce-cppt","902",""))))))))))</f>
        <v/>
      </c>
      <c r="AU44" s="66" t="str">
        <f>IF(AT44="","",IF(OR(AT$3=Recap!$A$50,AT$3=Recap!$A$51,AT$3=Recap!$A$52,AT$3=Recap!$A$53,AT$3=Recap!$A$54,AT$3=Recap!$A$55,AT$3=Recap!$A$56,AT$3=Recap!$A$57,AT$3=Recap!$A$58,AT$3=Recap!$A$59,AT$3=Recap!$A$60,AT$3=Recap!$A$61),(AT43+AU43)/1,AT43+AU43))</f>
        <v/>
      </c>
      <c r="AV44" s="86" t="str">
        <f>IF(RIGHT(AW41,4)="cuht","171",IF(RIGHT(AW41,4)="netu","172",IF(RIGHT(AW41,4)="auht","173",IF(OR(RIGHT(AW41,4)="ppou",RIGHT(AW41,5)="prepa"),"360",IF(RIGHT(AW41,4)="cpou","361",IF(OR(RIGHT(AW41,4)="apou",RIGHT(AW41,6)="molinf"),"363",IF(RIGHT(AW41,4)="netp","364",IF(RIGHT(AW41,4)="cmtr","365",IF(LEFT(AW41,4)="form","873",IF(RIGHT(AW41,7)="ce-cppt","902",""))))))))))</f>
        <v/>
      </c>
      <c r="AW44" s="86" t="str">
        <f>IF(AV44="","",IF(OR(AV$3=Recap!$A$50,AV$3=Recap!$A$51,AV$3=Recap!$A$52,AV$3=Recap!$A$53,AV$3=Recap!$A$54,AV$3=Recap!$A$55,AV$3=Recap!$A$56,AV$3=Recap!$A$57,AV$3=Recap!$A$58,AV$3=Recap!$A$59,AV$3=Recap!$A$60,AV$3=Recap!$A$61),(AV43+AW43)/1,AV43+AW43))</f>
        <v/>
      </c>
      <c r="AX44" s="66" t="str">
        <f>IF(RIGHT(AY41,4)="cuht","171",IF(RIGHT(AY41,4)="netu","172",IF(RIGHT(AY41,4)="auht","173",IF(OR(RIGHT(AY41,4)="ppou",RIGHT(AY41,5)="prepa"),"360",IF(RIGHT(AY41,4)="cpou","361",IF(OR(RIGHT(AY41,4)="apou",RIGHT(AY41,6)="molinf"),"363",IF(RIGHT(AY41,4)="netp","364",IF(RIGHT(AY41,4)="cmtr","365",IF(LEFT(AY41,4)="form","873",IF(RIGHT(AY41,7)="ce-cppt","902",""))))))))))</f>
        <v/>
      </c>
      <c r="AY44" s="66" t="str">
        <f>IF(AX44="","",IF(OR(AX$3=Recap!$A$50,AX$3=Recap!$A$51,AX$3=Recap!$A$52,AX$3=Recap!$A$53,AX$3=Recap!$A$54,AX$3=Recap!$A$55,AX$3=Recap!$A$56,AX$3=Recap!$A$57,AX$3=Recap!$A$58,AX$3=Recap!$A$59,AX$3=Recap!$A$60,AX$3=Recap!$A$61),(AX43+AY43)/1,AX43+AY43))</f>
        <v/>
      </c>
      <c r="AZ44" s="66" t="str">
        <f>IF(RIGHT(BA41,4)="cuht","171",IF(RIGHT(BA41,4)="netu","172",IF(RIGHT(BA41,4)="auht","173",IF(OR(RIGHT(BA41,4)="ppou",RIGHT(BA41,5)="prepa"),"360",IF(RIGHT(BA41,4)="cpou","361",IF(OR(RIGHT(BA41,4)="apou",RIGHT(BA41,6)="molinf"),"363",IF(RIGHT(BA41,4)="netp","364",IF(RIGHT(BA41,4)="cmtr","365",IF(LEFT(BA41,4)="form","873",IF(RIGHT(BA41,7)="ce-cppt","902",""))))))))))</f>
        <v/>
      </c>
      <c r="BA44" s="66" t="str">
        <f>IF(AZ44="","",IF(OR(AZ$3=Recap!$A$50,AZ$3=Recap!$A$51,AZ$3=Recap!$A$52,AZ$3=Recap!$A$53,AZ$3=Recap!$A$54,AZ$3=Recap!$A$55,AZ$3=Recap!$A$56,AZ$3=Recap!$A$57,AZ$3=Recap!$A$58,AZ$3=Recap!$A$59,AZ$3=Recap!$A$60,AZ$3=Recap!$A$61),(AZ43+BA43)/1,AZ43+BA43))</f>
        <v/>
      </c>
      <c r="BB44" s="66" t="str">
        <f>IF(RIGHT(BC41,4)="cuht","171",IF(RIGHT(BC41,4)="netu","172",IF(RIGHT(BC41,4)="auht","173",IF(OR(RIGHT(BC41,4)="ppou",RIGHT(BC41,5)="prepa"),"360",IF(RIGHT(BC41,4)="cpou","361",IF(OR(RIGHT(BC41,4)="apou",RIGHT(BC41,6)="molinf"),"363",IF(RIGHT(BC41,4)="netp","364",IF(RIGHT(BC41,4)="cmtr","365",IF(LEFT(BC41,4)="form","873",IF(RIGHT(BC41,7)="ce-cppt","902",""))))))))))</f>
        <v/>
      </c>
      <c r="BC44" s="66" t="str">
        <f>IF(BB44="","",IF(OR(BB$3=Recap!$A$50,BB$3=Recap!$A$51,BB$3=Recap!$A$52,BB$3=Recap!$A$53,BB$3=Recap!$A$54,BB$3=Recap!$A$55,BB$3=Recap!$A$56,BB$3=Recap!$A$57,BB$3=Recap!$A$58,BB$3=Recap!$A$59,BB$3=Recap!$A$60,BB$3=Recap!$A$61),(BB43+BC43)/1,BB43+BC43))</f>
        <v/>
      </c>
      <c r="BD44" s="66" t="str">
        <f>IF(RIGHT(BE41,4)="cuht","171",IF(RIGHT(BE41,4)="netu","172",IF(RIGHT(BE41,4)="auht","173",IF(OR(RIGHT(BE41,4)="ppou",RIGHT(BE41,5)="prepa"),"360",IF(RIGHT(BE41,4)="cpou","361",IF(OR(RIGHT(BE41,4)="apou",RIGHT(BE41,6)="molinf"),"363",IF(RIGHT(BE41,4)="netp","364",IF(RIGHT(BE41,4)="cmtr","365",IF(LEFT(BE41,4)="form","873",IF(RIGHT(BE41,7)="ce-cppt","902",""))))))))))</f>
        <v/>
      </c>
      <c r="BE44" s="66" t="str">
        <f>IF(BD44="","",IF(OR(BD$3=Recap!$A$50,BD$3=Recap!$A$51,BD$3=Recap!$A$52,BD$3=Recap!$A$53,BD$3=Recap!$A$54,BD$3=Recap!$A$55,BD$3=Recap!$A$56,BD$3=Recap!$A$57,BD$3=Recap!$A$58,BD$3=Recap!$A$59,BD$3=Recap!$A$60,BD$3=Recap!$A$61),(BD43+BE43)/1,BD43+BE43))</f>
        <v/>
      </c>
      <c r="BF44" s="66" t="str">
        <f>IF(RIGHT(BG41,4)="cuht","171",IF(RIGHT(BG41,4)="netu","172",IF(RIGHT(BG41,4)="auht","173",IF(OR(RIGHT(BG41,4)="ppou",RIGHT(BG41,5)="prepa"),"360",IF(RIGHT(BG41,4)="cpou","361",IF(OR(RIGHT(BG41,4)="apou",RIGHT(BG41,6)="molinf"),"363",IF(RIGHT(BG41,4)="netp","364",IF(RIGHT(BG41,4)="cmtr","365",IF(LEFT(BG41,4)="form","873",IF(RIGHT(BG41,7)="ce-cppt","902",""))))))))))</f>
        <v/>
      </c>
      <c r="BG44" s="66" t="str">
        <f>IF(BF44="","",IF(OR(BF$3=Recap!$A$50,BF$3=Recap!$A$51,BF$3=Recap!$A$52,BF$3=Recap!$A$53,BF$3=Recap!$A$54,BF$3=Recap!$A$55,BF$3=Recap!$A$56,BF$3=Recap!$A$57,BF$3=Recap!$A$58,BF$3=Recap!$A$59,BF$3=Recap!$A$60,BF$3=Recap!$A$61),(BF43+BG43)/1,BF43+BG43))</f>
        <v/>
      </c>
      <c r="BH44" s="12"/>
    </row>
    <row r="45" spans="1:60" ht="14.4" customHeight="1" x14ac:dyDescent="0.3">
      <c r="A45" s="125" t="s">
        <v>99</v>
      </c>
      <c r="B45" s="81">
        <v>0.25</v>
      </c>
      <c r="C45" s="100" t="s">
        <v>31</v>
      </c>
      <c r="D45" s="68">
        <v>0.33333333333333331</v>
      </c>
      <c r="E45" s="112" t="s">
        <v>34</v>
      </c>
      <c r="F45" s="68">
        <v>0.33333333333333331</v>
      </c>
      <c r="G45" s="120" t="s">
        <v>34</v>
      </c>
      <c r="H45" s="68"/>
      <c r="I45" s="120" t="s">
        <v>27</v>
      </c>
      <c r="J45" s="68"/>
      <c r="K45" s="120" t="s">
        <v>33</v>
      </c>
      <c r="L45" s="79"/>
      <c r="M45" s="100"/>
      <c r="N45" s="79"/>
      <c r="O45" s="98"/>
      <c r="P45" s="55"/>
      <c r="Q45" s="106" t="s">
        <v>29</v>
      </c>
      <c r="R45" s="57"/>
      <c r="S45" s="106" t="s">
        <v>29</v>
      </c>
      <c r="T45" s="57"/>
      <c r="U45" s="106" t="s">
        <v>29</v>
      </c>
      <c r="V45" s="57"/>
      <c r="W45" s="106" t="s">
        <v>29</v>
      </c>
      <c r="X45" s="57"/>
      <c r="Y45" s="106" t="s">
        <v>29</v>
      </c>
      <c r="Z45" s="79"/>
      <c r="AA45" s="116"/>
      <c r="AB45" s="79"/>
      <c r="AC45" s="118"/>
      <c r="AD45" s="97">
        <f ca="1">SUM(P47:AC47)</f>
        <v>1.5833333333333333</v>
      </c>
      <c r="AE45" s="55"/>
      <c r="AF45" s="106" t="s">
        <v>33</v>
      </c>
      <c r="AG45" s="79"/>
      <c r="AH45" s="116" t="s">
        <v>27</v>
      </c>
      <c r="AI45" s="57">
        <v>0.33333333333333331</v>
      </c>
      <c r="AJ45" s="106" t="s">
        <v>63</v>
      </c>
      <c r="AK45" s="57">
        <v>0.33333333333333331</v>
      </c>
      <c r="AL45" s="106" t="s">
        <v>63</v>
      </c>
      <c r="AM45" s="57">
        <v>0.33333333333333331</v>
      </c>
      <c r="AN45" s="106" t="s">
        <v>63</v>
      </c>
      <c r="AO45" s="79"/>
      <c r="AP45" s="116"/>
      <c r="AQ45" s="79"/>
      <c r="AR45" s="118"/>
      <c r="AS45" s="97">
        <f ca="1">SUM(AE47:AR47)</f>
        <v>0</v>
      </c>
      <c r="AT45" s="55"/>
      <c r="AU45" s="106" t="s">
        <v>33</v>
      </c>
      <c r="AV45" s="79"/>
      <c r="AW45" s="116"/>
      <c r="AX45" s="57"/>
      <c r="AY45" s="106"/>
      <c r="AZ45" s="57"/>
      <c r="BA45" s="106"/>
      <c r="BB45" s="57"/>
      <c r="BC45" s="106"/>
      <c r="BD45" s="57"/>
      <c r="BE45" s="106"/>
      <c r="BF45" s="57"/>
      <c r="BG45" s="122"/>
      <c r="BH45" s="124">
        <f ca="1">SUM(AT47:BG47)</f>
        <v>0</v>
      </c>
    </row>
    <row r="46" spans="1:60" ht="16.2" thickBot="1" x14ac:dyDescent="0.35">
      <c r="A46" s="126"/>
      <c r="B46" s="82">
        <v>0.58333333333333337</v>
      </c>
      <c r="C46" s="101"/>
      <c r="D46" s="70">
        <v>0.68125000000000002</v>
      </c>
      <c r="E46" s="113"/>
      <c r="F46" s="72">
        <v>0.71875</v>
      </c>
      <c r="G46" s="121"/>
      <c r="H46" s="70"/>
      <c r="I46" s="121"/>
      <c r="J46" s="70"/>
      <c r="K46" s="121"/>
      <c r="L46" s="80"/>
      <c r="M46" s="101"/>
      <c r="N46" s="80"/>
      <c r="O46" s="99"/>
      <c r="P46" s="56"/>
      <c r="Q46" s="107"/>
      <c r="R46" s="58"/>
      <c r="S46" s="107"/>
      <c r="T46" s="58"/>
      <c r="U46" s="107"/>
      <c r="V46" s="58"/>
      <c r="W46" s="107"/>
      <c r="X46" s="58"/>
      <c r="Y46" s="107"/>
      <c r="Z46" s="80"/>
      <c r="AA46" s="117"/>
      <c r="AB46" s="80"/>
      <c r="AC46" s="119"/>
      <c r="AD46" s="97"/>
      <c r="AE46" s="56"/>
      <c r="AF46" s="107"/>
      <c r="AG46" s="80"/>
      <c r="AH46" s="117"/>
      <c r="AI46" s="58">
        <v>0.68125000000000002</v>
      </c>
      <c r="AJ46" s="107"/>
      <c r="AK46" s="58">
        <v>0.68125000000000002</v>
      </c>
      <c r="AL46" s="107"/>
      <c r="AM46" s="58">
        <v>0.68125000000000002</v>
      </c>
      <c r="AN46" s="107"/>
      <c r="AO46" s="80"/>
      <c r="AP46" s="117"/>
      <c r="AQ46" s="80"/>
      <c r="AR46" s="119"/>
      <c r="AS46" s="97"/>
      <c r="AT46" s="56"/>
      <c r="AU46" s="107"/>
      <c r="AV46" s="80"/>
      <c r="AW46" s="117"/>
      <c r="AX46" s="58"/>
      <c r="AY46" s="107"/>
      <c r="AZ46" s="58"/>
      <c r="BA46" s="107"/>
      <c r="BB46" s="58"/>
      <c r="BC46" s="107"/>
      <c r="BD46" s="58"/>
      <c r="BE46" s="107"/>
      <c r="BF46" s="58"/>
      <c r="BG46" s="123"/>
      <c r="BH46" s="124"/>
    </row>
    <row r="47" spans="1:60" ht="15" hidden="1" customHeight="1" x14ac:dyDescent="0.4">
      <c r="A47" s="52"/>
      <c r="B47" s="66">
        <f ca="1">IF(B$3&gt;$BI$4,0,IF(OR(ISBLANK(B45),ISBLANK(B46),ISBLANK(C45),LEFT(C45,4)="jour",LEFT(C45,4)="form"),0,IF(COUNTIF(fériés,B$3)&gt;0,MOD((B46-B45),1)*1,MOD((B46-B45),1))))</f>
        <v>0.33333333333333337</v>
      </c>
      <c r="C47" s="66">
        <f ca="1">IF(B$3&gt;$BI$4,0,IF(AND(ISNUMBER(B45),ISNUMBER(B46),OR(LEFT(C45,4)="jour",LEFT(C45,4)="form")),IF(COUNTIF(fériés,B$3)&gt;0,MOD(-$BH$4+(B46-B45),1)*1,MOD(-$BH$4+(B46-B45),1)),IF(AND(ISBLANK(B45),ISBLANK(B46)),IF(OR(C45="r",C45="c",C45="a",C45="m",C45="f",C45="cp",C45="s",C45="congé parent"),$BH$3,0),0)))</f>
        <v>0</v>
      </c>
      <c r="D47" s="66">
        <f ca="1">IF(D$3&gt;$BI$4,0,IF(OR(ISBLANK(D45),ISBLANK(D46),ISBLANK(E45),LEFT(E45,4)="jour",LEFT(E45,4)="form"),0,IF(COUNTIF(fériés,D$3)&gt;0,MOD((D46-D45),1)*1,MOD((D46-D45),1))))</f>
        <v>0</v>
      </c>
      <c r="E47" s="66">
        <f ca="1">IF(D$3&gt;$BI$4,0,IF(AND(ISNUMBER(D45),ISNUMBER(D46),OR(LEFT(E45,4)="jour",LEFT(E45,4)="form")),IF(COUNTIF(fériés,D$3)&gt;0,MOD(-$BH$4+(D46-D45),1)*1,MOD(-$BH$4+(D46-D45),1)),IF(AND(ISBLANK(D45),ISBLANK(D46)),IF(OR(E45="r",E45="c",E45="a",E45="m",E45="f",E45="cp",E45="s",E45="congé parent"),$BH$3,0),0)))</f>
        <v>0.31666666666666671</v>
      </c>
      <c r="F47" s="66">
        <f ca="1">IF(F$3&gt;$BI$4,0,IF(OR(ISBLANK(F45),ISBLANK(F46),ISBLANK(G45),LEFT(G45,4)="jour",LEFT(G45,4)="form"),0,IF(COUNTIF(fériés,F$3)&gt;0,MOD((F46-F45),1)*1,MOD((F46-F45),1))))</f>
        <v>0</v>
      </c>
      <c r="G47" s="66">
        <f ca="1">IF(F$3&gt;$BI$4,0,IF(AND(ISNUMBER(F45),ISNUMBER(F46),OR(LEFT(G45,4)="jour",LEFT(G45,4)="form")),IF(COUNTIF(fériés,F$3)&gt;0,MOD(-$BH$4+(F46-F45),1)*1,MOD(-$BH$4+(F46-F45),1)),IF(AND(ISBLANK(F45),ISBLANK(F46)),IF(OR(G45="r",G45="c",G45="a",G45="m",G45="f",G45="cp",G45="s",G45="congé parent"),$BH$3,0),0)))</f>
        <v>0.35416666666666669</v>
      </c>
      <c r="H47" s="66">
        <f ca="1">IF(H$3&gt;$BI$4,0,IF(OR(ISBLANK(H45),ISBLANK(H46),ISBLANK(I45),LEFT(I45,4)="jour",LEFT(I45,4)="form"),0,IF(COUNTIF(fériés,H$3)&gt;0,MOD((H46-H45),1)*1,MOD((H46-H45),1))))</f>
        <v>0</v>
      </c>
      <c r="I47" s="66">
        <f ca="1">IF(H$3&gt;$BI$4,0,IF(AND(ISNUMBER(H45),ISNUMBER(H46),OR(LEFT(I45,4)="jour",LEFT(I45,4)="form")),IF(COUNTIF(fériés,H$3)&gt;0,MOD(-$BH$4+(H46-H45),1)*1,MOD(-$BH$4+(H46-H45),1)),IF(AND(ISBLANK(H45),ISBLANK(H46)),IF(OR(I45="r",I45="c",I45="a",I45="m",I45="f",I45="cp",I45="s",I45="congé parent"),$BH$3,0),0)))</f>
        <v>0.31666666666666665</v>
      </c>
      <c r="J47" s="66">
        <f ca="1">IF(J$3&gt;$BI$4,0,IF(OR(ISBLANK(J45),ISBLANK(J46),ISBLANK(K45),LEFT(K45,4)="jour",LEFT(K45,4)="form"),0,IF(COUNTIF(fériés,J$3)&gt;0,MOD((J46-J45),1)*1,MOD((J46-J45),1))))</f>
        <v>0</v>
      </c>
      <c r="K47" s="66">
        <f ca="1">IF(J$3&gt;$BI$4,0,IF(AND(ISNUMBER(J45),ISNUMBER(J46),OR(LEFT(K45,4)="jour",LEFT(K45,4)="form")),IF(COUNTIF(fériés,J$3)&gt;0,MOD(-$BH$4+(J46-J45),1)*1,MOD(-$BH$4+(J46-J45),1)),IF(AND(ISBLANK(J45),ISBLANK(J46)),IF(OR(K45="r",K45="c",K45="a",K45="m",K45="f",K45="cp",K45="s",K45="congé parent"),$BH$3,0),0)))</f>
        <v>0.31666666666666665</v>
      </c>
      <c r="L47" s="86">
        <f ca="1">IF(L$3&gt;$BI$4,0,IF(OR(ISBLANK(L45),ISBLANK(L46),ISBLANK(M45),LEFT(M45,4)="jour",LEFT(M45,4)="form"),0,IF(COUNTIF(fériés,L$3)&gt;0,MOD((L46-L45),1)*1,MOD((L46-L45),1))))</f>
        <v>0</v>
      </c>
      <c r="M47" s="86">
        <f ca="1">IF(L$3&gt;$BI$4,0,IF(AND(ISNUMBER(L45),ISNUMBER(L46),OR(LEFT(M45,4)="jour",LEFT(M45,4)="form")),IF(COUNTIF(fériés,L$3)&gt;0,MOD(-$BH$4+(L46-L45),1)*1,MOD(-$BH$4+(L46-L45),1)),IF(AND(ISBLANK(L45),ISBLANK(L46)),IF(OR(M45="r",M45="c",M45="a",M45="m",M45="f",M45="cp",M45="s",M45="congé parent"),$BH$3,0),0)))</f>
        <v>0</v>
      </c>
      <c r="N47" s="86">
        <f ca="1">IF(N$3&gt;$BI$4,0,IF(OR(ISBLANK(N45),ISBLANK(N46),ISBLANK(O45),LEFT(O45,4)="jour",LEFT(O45,4)="form"),0,IF(COUNTIF(fériés,N$3)&gt;0,MOD((N46-N45),1)*1,MOD((N46-N45),1))))</f>
        <v>0</v>
      </c>
      <c r="O47" s="86">
        <f ca="1">IF(N$3&gt;$BI$4,0,IF(AND(ISNUMBER(N45),ISNUMBER(N46),OR(LEFT(O45,4)="jour",LEFT(O45,4)="form")),IF(COUNTIF(fériés,N$3)&gt;0,MOD(-$BH$4+(N46-N45),1)*1,MOD(-$BH$4+(N46-N45),1)),IF(AND(ISBLANK(N45),ISBLANK(N46)),IF(OR(O45="r",O45="c",O45="a",O45="m",O45="f",O45="cp",O45="s",O45="congé parent"),$BH$3,0),0)))</f>
        <v>0</v>
      </c>
      <c r="P47" s="66">
        <f ca="1">IF(P$3&gt;$BI$4,0,IF(OR(ISBLANK(P45),ISBLANK(P46),ISBLANK(Q45),LEFT(Q45,4)="jour",LEFT(Q45,4)="form"),0,IF(COUNTIF(fériés,P$3)&gt;0,MOD((P46-P45),1)*1,MOD((P46-P45),1))))</f>
        <v>0</v>
      </c>
      <c r="Q47" s="66">
        <f ca="1">IF(P$3&gt;$BI$4,0,IF(AND(ISNUMBER(P45),ISNUMBER(P46),OR(LEFT(Q45,4)="jour",LEFT(Q45,4)="form")),IF(COUNTIF(fériés,P$3)&gt;0,MOD(-$BH$4+(P46-P45),1)*1,MOD(-$BH$4+(P46-P45),1)),IF(AND(ISBLANK(P45),ISBLANK(P46)),IF(OR(Q45="r",Q45="c",Q45="a",Q45="m",Q45="f",Q45="cp",Q45="s",Q45="congé parent"),$BH$3,0),0)))</f>
        <v>0.31666666666666665</v>
      </c>
      <c r="R47" s="66">
        <f ca="1">IF(R$3&gt;$BI$4,0,IF(OR(ISBLANK(R45),ISBLANK(R46),ISBLANK(S45),LEFT(S45,4)="jour",LEFT(S45,4)="form"),0,IF(COUNTIF(fériés,R$3)&gt;0,MOD((R46-R45),1)*1,MOD((R46-R45),1))))</f>
        <v>0</v>
      </c>
      <c r="S47" s="66">
        <f ca="1">IF(R$3&gt;$BI$4,0,IF(AND(ISNUMBER(R45),ISNUMBER(R46),OR(LEFT(S45,4)="jour",LEFT(S45,4)="form")),IF(COUNTIF(fériés,R$3)&gt;0,MOD(-$BH$4+(R46-R45),1)*1,MOD(-$BH$4+(R46-R45),1)),IF(AND(ISBLANK(R45),ISBLANK(R46)),IF(OR(S45="r",S45="c",S45="a",S45="m",S45="f",S45="cp",S45="s",S45="congé parent"),$BH$3,0),0)))</f>
        <v>0.31666666666666665</v>
      </c>
      <c r="T47" s="66">
        <f ca="1">IF(T$3&gt;$BI$4,0,IF(OR(ISBLANK(T45),ISBLANK(T46),ISBLANK(U45),LEFT(U45,4)="jour",LEFT(U45,4)="form"),0,IF(COUNTIF(fériés,T$3)&gt;0,MOD((T46-T45),1)*1,MOD((T46-T45),1))))</f>
        <v>0</v>
      </c>
      <c r="U47" s="66">
        <f ca="1">IF(T$3&gt;$BI$4,0,IF(AND(ISNUMBER(T45),ISNUMBER(T46),OR(LEFT(U45,4)="jour",LEFT(U45,4)="form")),IF(COUNTIF(fériés,T$3)&gt;0,MOD(-$BH$4+(T46-T45),1)*1,MOD(-$BH$4+(T46-T45),1)),IF(AND(ISBLANK(T45),ISBLANK(T46)),IF(OR(U45="r",U45="c",U45="a",U45="m",U45="f",U45="cp",U45="s",U45="congé parent"),$BH$3,0),0)))</f>
        <v>0.31666666666666665</v>
      </c>
      <c r="V47" s="66">
        <f ca="1">IF(V$3&gt;$BI$4,0,IF(OR(ISBLANK(V45),ISBLANK(V46),ISBLANK(W45),LEFT(W45,4)="jour",LEFT(W45,4)="form"),0,IF(COUNTIF(fériés,V$3)&gt;0,MOD((V46-V45),1)*1,MOD((V46-V45),1))))</f>
        <v>0</v>
      </c>
      <c r="W47" s="66">
        <f ca="1">IF(V$3&gt;$BI$4,0,IF(AND(ISNUMBER(V45),ISNUMBER(V46),OR(LEFT(W45,4)="jour",LEFT(W45,4)="form")),IF(COUNTIF(fériés,V$3)&gt;0,MOD(-$BH$4+(V46-V45),1)*1,MOD(-$BH$4+(V46-V45),1)),IF(AND(ISBLANK(V45),ISBLANK(V46)),IF(OR(W45="r",W45="c",W45="a",W45="m",W45="f",W45="cp",W45="s",W45="congé parent"),$BH$3,0),0)))</f>
        <v>0.31666666666666665</v>
      </c>
      <c r="X47" s="66">
        <f ca="1">IF(X$3&gt;$BI$4,0,IF(OR(ISBLANK(X45),ISBLANK(X46),ISBLANK(Y45),LEFT(Y45,4)="jour",LEFT(Y45,4)="form"),0,IF(COUNTIF(fériés,X$3)&gt;0,MOD((X46-X45),1)*1,MOD((X46-X45),1))))</f>
        <v>0</v>
      </c>
      <c r="Y47" s="66">
        <f ca="1">IF(X$3&gt;$BI$4,0,IF(AND(ISNUMBER(X45),ISNUMBER(X46),OR(LEFT(Y45,4)="jour",LEFT(Y45,4)="form")),IF(COUNTIF(fériés,X$3)&gt;0,MOD(-$BH$4+(X46-X45),1)*1,MOD(-$BH$4+(X46-X45),1)),IF(AND(ISBLANK(X45),ISBLANK(X46)),IF(OR(Y45="r",Y45="c",Y45="a",Y45="m",Y45="f",Y45="cp",Y45="s",Y45="congé parent"),$BH$3,0),0)))</f>
        <v>0.31666666666666665</v>
      </c>
      <c r="Z47" s="86">
        <f ca="1">IF(Z$3&gt;$BI$4,0,IF(OR(ISBLANK(Z45),ISBLANK(Z46),ISBLANK(AA45),LEFT(AA45,4)="jour",LEFT(AA45,4)="form"),0,IF(COUNTIF(fériés,Z$3)&gt;0,MOD((Z46-Z45),1)*1,MOD((Z46-Z45),1))))</f>
        <v>0</v>
      </c>
      <c r="AA47" s="86">
        <f ca="1">IF(Z$3&gt;$BI$4,0,IF(AND(ISNUMBER(Z45),ISNUMBER(Z46),OR(LEFT(AA45,4)="jour",LEFT(AA45,4)="form")),IF(COUNTIF(fériés,Z$3)&gt;0,MOD(-$BH$4+(Z46-Z45),1)*1,MOD(-$BH$4+(Z46-Z45),1)),IF(AND(ISBLANK(Z45),ISBLANK(Z46)),IF(OR(AA45="r",AA45="c",AA45="a",AA45="m",AA45="f",AA45="cp",AA45="s",AA45="congé parent"),$BH$3,0),0)))</f>
        <v>0</v>
      </c>
      <c r="AB47" s="86">
        <f ca="1">IF(AB$3&gt;$BI$4,0,IF(OR(ISBLANK(AB45),ISBLANK(AB46),ISBLANK(AC45),LEFT(AC45,4)="jour",LEFT(AC45,4)="form"),0,IF(COUNTIF(fériés,AB$3)&gt;0,MOD((AB46-AB45),1)*1,MOD((AB46-AB45),1))))</f>
        <v>0</v>
      </c>
      <c r="AC47" s="86">
        <f ca="1">IF(AB$3&gt;$BI$4,0,IF(AND(ISNUMBER(AB45),ISNUMBER(AB46),OR(LEFT(AC45,4)="jour",LEFT(AC45,4)="form")),IF(COUNTIF(fériés,AB$3)&gt;0,MOD(-$BH$4+(AB46-AB45),1)*1,MOD(-$BH$4+(AB46-AB45),1)),IF(AND(ISBLANK(AB45),ISBLANK(AB46)),IF(OR(AC45="r",AC45="c",AC45="a",AC45="m",AC45="f",AC45="cp",AC45="s",AC45="congé parent"),$BH$3,0),0)))</f>
        <v>0</v>
      </c>
      <c r="AD47" s="61"/>
      <c r="AE47" s="66">
        <f ca="1">IF(AE$3&gt;$BI$4,0,IF(OR(ISBLANK(AE45),ISBLANK(AE46),ISBLANK(AF45),LEFT(AF45,4)="jour",LEFT(AF45,4)="form"),0,IF(COUNTIF(fériés,AE$3)&gt;0,MOD((AE46-AE45),1)*1,MOD((AE46-AE45),1))))</f>
        <v>0</v>
      </c>
      <c r="AF47" s="66">
        <f ca="1">IF(AE$3&gt;$BI$4,0,IF(AND(ISNUMBER(AE45),ISNUMBER(AE46),OR(LEFT(AF45,4)="jour",LEFT(AF45,4)="form")),IF(COUNTIF(fériés,AE$3)&gt;0,MOD(-$BH$4+(AE46-AE45),1)*1,MOD(-$BH$4+(AE46-AE45),1)),IF(AND(ISBLANK(AE45),ISBLANK(AE46)),IF(OR(AF45="r",AF45="c",AF45="a",AF45="m",AF45="f",AF45="cp",AF45="s",AF45="congé parent"),$BH$3,0),0)))</f>
        <v>0</v>
      </c>
      <c r="AG47" s="86">
        <f ca="1">IF(AG$3&gt;$BI$4,0,IF(OR(ISBLANK(AG45),ISBLANK(AG46),ISBLANK(AH45),LEFT(AH45,4)="jour",LEFT(AH45,4)="form"),0,IF(COUNTIF(fériés,AG$3)&gt;0,MOD((AG46-AG45),1)*1,MOD((AG46-AG45),1))))</f>
        <v>0</v>
      </c>
      <c r="AH47" s="86">
        <f ca="1">IF(AG$3&gt;$BI$4,0,IF(AND(ISNUMBER(AG45),ISNUMBER(AG46),OR(LEFT(AH45,4)="jour",LEFT(AH45,4)="form")),IF(COUNTIF(fériés,AG$3)&gt;0,MOD(-$BH$4+(AG46-AG45),1)*1,MOD(-$BH$4+(AG46-AG45),1)),IF(AND(ISBLANK(AG45),ISBLANK(AG46)),IF(OR(AH45="r",AH45="c",AH45="a",AH45="m",AH45="f",AH45="cp",AH45="s",AH45="congé parent"),$BH$3,0),0)))</f>
        <v>0</v>
      </c>
      <c r="AI47" s="66">
        <f ca="1">IF(AI$3&gt;$BI$4,0,IF(OR(ISBLANK(AI45),ISBLANK(AI46),ISBLANK(AJ45),LEFT(AJ45,4)="jour",LEFT(AJ45,4)="form"),0,IF(COUNTIF(fériés,AI$3)&gt;0,MOD((AI46-AI45),1)*1,MOD((AI46-AI45),1))))</f>
        <v>0</v>
      </c>
      <c r="AJ47" s="66">
        <f ca="1">IF(AI$3&gt;$BI$4,0,IF(AND(ISNUMBER(AI45),ISNUMBER(AI46),OR(LEFT(AJ45,4)="jour",LEFT(AJ45,4)="form")),IF(COUNTIF(fériés,AI$3)&gt;0,MOD(-$BH$4+(AI46-AI45),1)*1,MOD(-$BH$4+(AI46-AI45),1)),IF(AND(ISBLANK(AI45),ISBLANK(AI46)),IF(OR(AJ45="r",AJ45="c",AJ45="a",AJ45="m",AJ45="f",AJ45="cp",AJ45="s",AJ45="congé parent"),$BH$3,0),0)))</f>
        <v>0</v>
      </c>
      <c r="AK47" s="66">
        <f ca="1">IF(AK$3&gt;$BI$4,0,IF(OR(ISBLANK(AK45),ISBLANK(AK46),ISBLANK(AL45),LEFT(AL45,4)="jour",LEFT(AL45,4)="form"),0,IF(COUNTIF(fériés,AK$3)&gt;0,MOD((AK46-AK45),1)*1,MOD((AK46-AK45),1))))</f>
        <v>0</v>
      </c>
      <c r="AL47" s="66">
        <f ca="1">IF(AK$3&gt;$BI$4,0,IF(AND(ISNUMBER(AK45),ISNUMBER(AK46),OR(LEFT(AL45,4)="jour",LEFT(AL45,4)="form")),IF(COUNTIF(fériés,AK$3)&gt;0,MOD(-$BH$4+(AK46-AK45),1)*1,MOD(-$BH$4+(AK46-AK45),1)),IF(AND(ISBLANK(AK45),ISBLANK(AK46)),IF(OR(AL45="r",AL45="c",AL45="a",AL45="m",AL45="f",AL45="cp",AL45="s",AL45="congé parent"),$BH$3,0),0)))</f>
        <v>0</v>
      </c>
      <c r="AM47" s="66">
        <f ca="1">IF(AM$3&gt;$BI$4,0,IF(OR(ISBLANK(AM45),ISBLANK(AM46),ISBLANK(AN45),LEFT(AN45,4)="jour",LEFT(AN45,4)="form"),0,IF(COUNTIF(fériés,AM$3)&gt;0,MOD((AM46-AM45),1)*1,MOD((AM46-AM45),1))))</f>
        <v>0</v>
      </c>
      <c r="AN47" s="66">
        <f ca="1">IF(AM$3&gt;$BI$4,0,IF(AND(ISNUMBER(AM45),ISNUMBER(AM46),OR(LEFT(AN45,4)="jour",LEFT(AN45,4)="form")),IF(COUNTIF(fériés,AM$3)&gt;0,MOD(-$BH$4+(AM46-AM45),1)*1,MOD(-$BH$4+(AM46-AM45),1)),IF(AND(ISBLANK(AM45),ISBLANK(AM46)),IF(OR(AN45="r",AN45="c",AN45="a",AN45="m",AN45="f",AN45="cp",AN45="s",AN45="congé parent"),$BH$3,0),0)))</f>
        <v>0</v>
      </c>
      <c r="AO47" s="86">
        <f ca="1">IF(AO$3&gt;$BI$4,0,IF(OR(ISBLANK(AO45),ISBLANK(AO46),ISBLANK(AP45),LEFT(AP45,4)="jour",LEFT(AP45,4)="form"),0,IF(COUNTIF(fériés,AO$3)&gt;0,MOD((AO46-AO45),1)*1,MOD((AO46-AO45),1))))</f>
        <v>0</v>
      </c>
      <c r="AP47" s="86">
        <f ca="1">IF(AO$3&gt;$BI$4,0,IF(AND(ISNUMBER(AO45),ISNUMBER(AO46),OR(LEFT(AP45,4)="jour",LEFT(AP45,4)="form")),IF(COUNTIF(fériés,AO$3)&gt;0,MOD(-$BH$4+(AO46-AO45),1)*1,MOD(-$BH$4+(AO46-AO45),1)),IF(AND(ISBLANK(AO45),ISBLANK(AO46)),IF(OR(AP45="r",AP45="c",AP45="a",AP45="m",AP45="f",AP45="cp",AP45="s",AP45="congé parent"),$BH$3,0),0)))</f>
        <v>0</v>
      </c>
      <c r="AQ47" s="86">
        <f ca="1">IF(AQ$3&gt;$BI$4,0,IF(OR(ISBLANK(AQ45),ISBLANK(AQ46),ISBLANK(AR45),LEFT(AR45,4)="jour",LEFT(AR45,4)="form"),0,IF(COUNTIF(fériés,AQ$3)&gt;0,MOD((AQ46-AQ45),1)*1,MOD((AQ46-AQ45),1))))</f>
        <v>0</v>
      </c>
      <c r="AR47" s="86">
        <f ca="1">IF(AQ$3&gt;$BI$4,0,IF(AND(ISNUMBER(AQ45),ISNUMBER(AQ46),OR(LEFT(AR45,4)="jour",LEFT(AR45,4)="form")),IF(COUNTIF(fériés,AQ$3)&gt;0,MOD(-$BH$4+(AQ46-AQ45),1)*1,MOD(-$BH$4+(AQ46-AQ45),1)),IF(AND(ISBLANK(AQ45),ISBLANK(AQ46)),IF(OR(AR45="r",AR45="c",AR45="a",AR45="m",AR45="f",AR45="cp",AR45="s",AR45="congé parent"),$BH$3,0),0)))</f>
        <v>0</v>
      </c>
      <c r="AS47" s="61"/>
      <c r="AT47" s="66">
        <f ca="1">IF(AT$3&gt;$BI$4,0,IF(OR(ISBLANK(AT45),ISBLANK(AT46),ISBLANK(AU45),LEFT(AU45,4)="jour",LEFT(AU45,4)="form"),0,IF(COUNTIF(fériés,AT$3)&gt;0,MOD((AT46-AT45),1)*1,MOD((AT46-AT45),1))))</f>
        <v>0</v>
      </c>
      <c r="AU47" s="66">
        <f ca="1">IF(AT$3&gt;$BI$4,0,IF(AND(ISNUMBER(AT45),ISNUMBER(AT46),OR(LEFT(AU45,4)="jour",LEFT(AU45,4)="form")),IF(COUNTIF(fériés,AT$3)&gt;0,MOD(-$BH$4+(AT46-AT45),1)*1,MOD(-$BH$4+(AT46-AT45),1)),IF(AND(ISBLANK(AT45),ISBLANK(AT46)),IF(OR(AU45="r",AU45="c",AU45="a",AU45="m",AU45="f",AU45="cp",AU45="s",AU45="congé parent"),$BH$3,0),0)))</f>
        <v>0</v>
      </c>
      <c r="AV47" s="86">
        <f ca="1">IF(AV$3&gt;$BI$4,0,IF(OR(ISBLANK(AV45),ISBLANK(AV46),ISBLANK(AW45),LEFT(AW45,4)="jour",LEFT(AW45,4)="form"),0,IF(COUNTIF(fériés,AV$3)&gt;0,MOD((AV46-AV45),1)*1,MOD((AV46-AV45),1))))</f>
        <v>0</v>
      </c>
      <c r="AW47" s="86">
        <f ca="1">IF(AV$3&gt;$BI$4,0,IF(AND(ISNUMBER(AV45),ISNUMBER(AV46),OR(LEFT(AW45,4)="jour",LEFT(AW45,4)="form")),IF(COUNTIF(fériés,AV$3)&gt;0,MOD(-$BH$4+(AV46-AV45),1)*1,MOD(-$BH$4+(AV46-AV45),1)),IF(AND(ISBLANK(AV45),ISBLANK(AV46)),IF(OR(AW45="r",AW45="c",AW45="a",AW45="m",AW45="f",AW45="cp",AW45="s",AW45="congé parent"),$BH$3,0),0)))</f>
        <v>0</v>
      </c>
      <c r="AX47" s="66">
        <f ca="1">IF(AX$3&gt;$BI$4,0,IF(OR(ISBLANK(AX45),ISBLANK(AX46),ISBLANK(AY45),LEFT(AY45,4)="jour",LEFT(AY45,4)="form"),0,IF(COUNTIF(fériés,AX$3)&gt;0,MOD((AX46-AX45),1)*1,MOD((AX46-AX45),1))))</f>
        <v>0</v>
      </c>
      <c r="AY47" s="66">
        <f ca="1">IF(AX$3&gt;$BI$4,0,IF(AND(ISNUMBER(AX45),ISNUMBER(AX46),OR(LEFT(AY45,4)="jour",LEFT(AY45,4)="form")),IF(COUNTIF(fériés,AX$3)&gt;0,MOD(-$BH$4+(AX46-AX45),1)*1,MOD(-$BH$4+(AX46-AX45),1)),IF(AND(ISBLANK(AX45),ISBLANK(AX46)),IF(OR(AY45="r",AY45="c",AY45="a",AY45="m",AY45="f",AY45="cp",AY45="s",AY45="congé parent"),$BH$3,0),0)))</f>
        <v>0</v>
      </c>
      <c r="AZ47" s="66">
        <f ca="1">IF(AZ$3&gt;$BI$4,0,IF(OR(ISBLANK(AZ45),ISBLANK(AZ46),ISBLANK(BA45),LEFT(BA45,4)="jour",LEFT(BA45,4)="form"),0,IF(COUNTIF(fériés,AZ$3)&gt;0,MOD((AZ46-AZ45),1)*1,MOD((AZ46-AZ45),1))))</f>
        <v>0</v>
      </c>
      <c r="BA47" s="66">
        <f ca="1">IF(AZ$3&gt;$BI$4,0,IF(AND(ISNUMBER(AZ45),ISNUMBER(AZ46),OR(LEFT(BA45,4)="jour",LEFT(BA45,4)="form")),IF(COUNTIF(fériés,AZ$3)&gt;0,MOD(-$BH$4+(AZ46-AZ45),1)*1,MOD(-$BH$4+(AZ46-AZ45),1)),IF(AND(ISBLANK(AZ45),ISBLANK(AZ46)),IF(OR(BA45="r",BA45="c",BA45="a",BA45="m",BA45="f",BA45="cp",BA45="s",BA45="congé parent"),$BH$3,0),0)))</f>
        <v>0</v>
      </c>
      <c r="BB47" s="66">
        <f ca="1">IF(BB$3&gt;$BI$4,0,IF(OR(ISBLANK(BB45),ISBLANK(BB46),ISBLANK(BC45),LEFT(BC45,4)="jour",LEFT(BC45,4)="form"),0,IF(COUNTIF(fériés,BB$3)&gt;0,MOD((BB46-BB45),1)*1,MOD((BB46-BB45),1))))</f>
        <v>0</v>
      </c>
      <c r="BC47" s="66">
        <f ca="1">IF(BB$3&gt;$BI$4,0,IF(AND(ISNUMBER(BB45),ISNUMBER(BB46),OR(LEFT(BC45,4)="jour",LEFT(BC45,4)="form")),IF(COUNTIF(fériés,BB$3)&gt;0,MOD(-$BH$4+(BB46-BB45),1)*1,MOD(-$BH$4+(BB46-BB45),1)),IF(AND(ISBLANK(BB45),ISBLANK(BB46)),IF(OR(BC45="r",BC45="c",BC45="a",BC45="m",BC45="f",BC45="cp",BC45="s",BC45="congé parent"),$BH$3,0),0)))</f>
        <v>0</v>
      </c>
      <c r="BD47" s="66">
        <f ca="1">IF(BD$3&gt;$BI$4,0,IF(OR(ISBLANK(BD45),ISBLANK(BD46),ISBLANK(BE45),LEFT(BE45,4)="jour",LEFT(BE45,4)="form"),0,IF(COUNTIF(fériés,BD$3)&gt;0,MOD((BD46-BD45),1)*1,MOD((BD46-BD45),1))))</f>
        <v>0</v>
      </c>
      <c r="BE47" s="66">
        <f ca="1">IF(BD$3&gt;$BI$4,0,IF(AND(ISNUMBER(BD45),ISNUMBER(BD46),OR(LEFT(BE45,4)="jour",LEFT(BE45,4)="form")),IF(COUNTIF(fériés,BD$3)&gt;0,MOD(-$BH$4+(BD46-BD45),1)*1,MOD(-$BH$4+(BD46-BD45),1)),IF(AND(ISBLANK(BD45),ISBLANK(BD46)),IF(OR(BE45="r",BE45="c",BE45="a",BE45="m",BE45="f",BE45="cp",BE45="s",BE45="congé parent"),$BH$3,0),0)))</f>
        <v>0</v>
      </c>
      <c r="BF47" s="66">
        <f ca="1">IF(BF$3&gt;$BI$4,0,IF(OR(ISBLANK(BF45),ISBLANK(BF46),ISBLANK(BG45),LEFT(BG45,4)="jour",LEFT(BG45,4)="form"),0,IF(COUNTIF(fériés,BF$3)&gt;0,MOD((BF46-BF45),1)*1,MOD((BF46-BF45),1))))</f>
        <v>0</v>
      </c>
      <c r="BG47" s="66">
        <f ca="1">IF(BF$3&gt;$BI$4,0,IF(AND(ISNUMBER(BF45),ISNUMBER(BF46),OR(LEFT(BG45,4)="jour",LEFT(BG45,4)="form")),IF(COUNTIF(fériés,BF$3)&gt;0,MOD(-$BH$4+(BF46-BF45),1)*1,MOD(-$BH$4+(BF46-BF45),1)),IF(AND(ISBLANK(BF45),ISBLANK(BF46)),IF(OR(BG45="r",BG45="c",BG45="a",BG45="m",BG45="f",BG45="cp",BG45="s",BG45="congé parent"),$BH$3,0),0)))</f>
        <v>0</v>
      </c>
      <c r="BH47" s="12">
        <f ca="1">SUM(B47:BG47)</f>
        <v>3.2208333333333332</v>
      </c>
    </row>
    <row r="48" spans="1:60" ht="15.6" hidden="1" customHeight="1" thickBot="1" x14ac:dyDescent="0.4">
      <c r="A48" s="52"/>
      <c r="B48" s="66" t="str">
        <f>IF(RIGHT(C45,4)="cuht","171",IF(RIGHT(C45,4)="netu","172",IF(RIGHT(C45,4)="auht","173",IF(OR(RIGHT(C45,4)="ppou",RIGHT(C45,5)="prepa"),"360",IF(RIGHT(C45,4)="cpou","361",IF(OR(RIGHT(C45,4)="apou",RIGHT(C45,6)="molinf"),"363",IF(RIGHT(C45,4)="netp","364",IF(RIGHT(C45,4)="cmtr","365",IF(LEFT(C45,4)="form","873",IF(RIGHT(C45,7)="ce-cppt","902",""))))))))))</f>
        <v>360</v>
      </c>
      <c r="C48" s="66">
        <f ca="1">IF(B48="","",IF(OR(B$3=Recap!$A$50,B$3=Recap!$A$51,B$3=Recap!$A$52,B$3=Recap!$A$53,B$3=Recap!$A$54,B$3=Recap!$A$55,B$3=Recap!$A$56,B$3=Recap!$A$57,B$3=Recap!$A$58,B$3=Recap!$A$59,B$3=Recap!$A$60,B$3=Recap!$A$61),(B47+C47)/1,B47+C47))</f>
        <v>0.33333333333333337</v>
      </c>
      <c r="D48" s="66" t="str">
        <f>IF(RIGHT(E45,4)="cuht","171",IF(RIGHT(E45,4)="netu","172",IF(RIGHT(E45,4)="auht","173",IF(OR(RIGHT(E45,4)="ppou",RIGHT(E45,5)="prepa"),"360",IF(RIGHT(E45,4)="cpou","361",IF(OR(RIGHT(E45,4)="apou",RIGHT(E45,6)="molinf"),"363",IF(RIGHT(E45,4)="netp","364",IF(RIGHT(E45,4)="cmtr","365",IF(LEFT(E45,4)="form","873",IF(RIGHT(E45,7)="ce-cppt","902",""))))))))))</f>
        <v>171</v>
      </c>
      <c r="E48" s="66">
        <f ca="1">IF(D48="","",IF(OR(D$3=Recap!$A$50,D$3=Recap!$A$51,D$3=Recap!$A$52,D$3=Recap!$A$53,D$3=Recap!$A$54,D$3=Recap!$A$55,D$3=Recap!$A$56,D$3=Recap!$A$57,D$3=Recap!$A$58,D$3=Recap!$A$59,D$3=Recap!$A$60,D$3=Recap!$A$61),(D47+E47)/1,D47+E47))</f>
        <v>0.31666666666666671</v>
      </c>
      <c r="F48" s="66" t="str">
        <f>IF(RIGHT(G45,4)="cuht","171",IF(RIGHT(G45,4)="netu","172",IF(RIGHT(G45,4)="auht","173",IF(OR(RIGHT(G45,4)="ppou",RIGHT(G45,5)="prepa"),"360",IF(RIGHT(G45,4)="cpou","361",IF(OR(RIGHT(G45,4)="apou",RIGHT(G45,6)="molinf"),"363",IF(RIGHT(G45,4)="netp","364",IF(RIGHT(G45,4)="cmtr","365",IF(LEFT(G45,4)="form","873",IF(RIGHT(G45,7)="ce-cppt","902",""))))))))))</f>
        <v>171</v>
      </c>
      <c r="G48" s="66">
        <f ca="1">IF(F48="","",IF(OR(F$3=Recap!$A$50,F$3=Recap!$A$51,F$3=Recap!$A$52,F$3=Recap!$A$53,F$3=Recap!$A$54,F$3=Recap!$A$55,F$3=Recap!$A$56,F$3=Recap!$A$57,F$3=Recap!$A$58,F$3=Recap!$A$59,F$3=Recap!$A$60,F$3=Recap!$A$61),(F47+G47)/1,F47+G47))</f>
        <v>0.35416666666666669</v>
      </c>
      <c r="H48" s="66" t="str">
        <f>IF(RIGHT(I45,4)="cuht","171",IF(RIGHT(I45,4)="netu","172",IF(RIGHT(I45,4)="auht","173",IF(OR(RIGHT(I45,4)="ppou",RIGHT(I45,5)="prepa"),"360",IF(RIGHT(I45,4)="cpou","361",IF(OR(RIGHT(I45,4)="apou",RIGHT(I45,6)="molinf"),"363",IF(RIGHT(I45,4)="netp","364",IF(RIGHT(I45,4)="cmtr","365",IF(LEFT(I45,4)="form","873",IF(RIGHT(I45,7)="ce-cppt","902",""))))))))))</f>
        <v/>
      </c>
      <c r="I48" s="66" t="str">
        <f>IF(H48="","",IF(OR(H$3=Recap!$A$50,H$3=Recap!$A$51,H$3=Recap!$A$52,H$3=Recap!$A$53,H$3=Recap!$A$54,H$3=Recap!$A$55,H$3=Recap!$A$56,H$3=Recap!$A$57,H$3=Recap!$A$58,H$3=Recap!$A$59,H$3=Recap!$A$60,H$3=Recap!$A$61),(H47+I47)/1,H47+I47))</f>
        <v/>
      </c>
      <c r="J48" s="66" t="str">
        <f>IF(RIGHT(K45,4)="cuht","171",IF(RIGHT(K45,4)="netu","172",IF(RIGHT(K45,4)="auht","173",IF(OR(RIGHT(K45,4)="ppou",RIGHT(K45,5)="prepa"),"360",IF(RIGHT(K45,4)="cpou","361",IF(OR(RIGHT(K45,4)="apou",RIGHT(K45,6)="molinf"),"363",IF(RIGHT(K45,4)="netp","364",IF(RIGHT(K45,4)="cmtr","365",IF(LEFT(K45,4)="form","873",IF(RIGHT(K45,7)="ce-cppt","902",""))))))))))</f>
        <v/>
      </c>
      <c r="K48" s="66" t="str">
        <f>IF(J48="","",IF(OR(J$3=Recap!$A$50,J$3=Recap!$A$51,J$3=Recap!$A$52,J$3=Recap!$A$53,J$3=Recap!$A$54,J$3=Recap!$A$55,J$3=Recap!$A$56,J$3=Recap!$A$57,J$3=Recap!$A$58,J$3=Recap!$A$59,J$3=Recap!$A$60,J$3=Recap!$A$61),(J47+K47)/1,J47+K47))</f>
        <v/>
      </c>
      <c r="L48" s="86" t="str">
        <f>IF(RIGHT(M45,4)="cuht","171",IF(RIGHT(M45,4)="netu","172",IF(RIGHT(M45,4)="auht","173",IF(OR(RIGHT(M45,4)="ppou",RIGHT(M45,5)="prepa"),"360",IF(RIGHT(M45,4)="cpou","361",IF(OR(RIGHT(M45,4)="apou",RIGHT(M45,6)="molinf"),"363",IF(RIGHT(M45,4)="netp","364",IF(RIGHT(M45,4)="cmtr","365",IF(LEFT(M45,4)="form","873",IF(RIGHT(M45,7)="ce-cppt","902",""))))))))))</f>
        <v/>
      </c>
      <c r="M48" s="86" t="str">
        <f>IF(L48="","",IF(OR(L$3=Recap!$A$50,L$3=Recap!$A$51,L$3=Recap!$A$52,L$3=Recap!$A$53,L$3=Recap!$A$54,L$3=Recap!$A$55,L$3=Recap!$A$56,L$3=Recap!$A$57,L$3=Recap!$A$58,L$3=Recap!$A$59,L$3=Recap!$A$60,L$3=Recap!$A$61),(L47+M47)/1,L47+M47))</f>
        <v/>
      </c>
      <c r="N48" s="86" t="str">
        <f>IF(RIGHT(O45,4)="cuht","171",IF(RIGHT(O45,4)="netu","172",IF(RIGHT(O45,4)="auht","173",IF(OR(RIGHT(O45,4)="ppou",RIGHT(O45,5)="prepa"),"360",IF(RIGHT(O45,4)="cpou","361",IF(OR(RIGHT(O45,4)="apou",RIGHT(O45,6)="molinf"),"363",IF(RIGHT(O45,4)="netp","364",IF(RIGHT(O45,4)="cmtr","365",IF(LEFT(O45,4)="form","873",IF(RIGHT(O45,7)="ce-cppt","902",""))))))))))</f>
        <v/>
      </c>
      <c r="O48" s="86" t="str">
        <f>IF(N48="","",IF(OR(N$3=Recap!$A$50,N$3=Recap!$A$51,N$3=Recap!$A$52,N$3=Recap!$A$53,N$3=Recap!$A$54,N$3=Recap!$A$55,N$3=Recap!$A$56,N$3=Recap!$A$57,N$3=Recap!$A$58,N$3=Recap!$A$59,N$3=Recap!$A$60,N$3=Recap!$A$61),(N47+O47)/1,N47+O47))</f>
        <v/>
      </c>
      <c r="P48" s="66" t="str">
        <f>IF(RIGHT(Q45,4)="cuht","171",IF(RIGHT(Q45,4)="netu","172",IF(RIGHT(Q45,4)="auht","173",IF(OR(RIGHT(Q45,4)="ppou",RIGHT(Q45,5)="prepa"),"360",IF(RIGHT(Q45,4)="cpou","361",IF(OR(RIGHT(Q45,4)="apou",RIGHT(Q45,6)="molinf"),"363",IF(RIGHT(Q45,4)="netp","364",IF(RIGHT(Q45,4)="cmtr","365",IF(LEFT(Q45,4)="form","873",IF(RIGHT(Q45,7)="ce-cppt","902",""))))))))))</f>
        <v/>
      </c>
      <c r="Q48" s="66" t="str">
        <f>IF(P48="","",IF(OR(P$3=Recap!$A$50,P$3=Recap!$A$51,P$3=Recap!$A$52,P$3=Recap!$A$53,P$3=Recap!$A$54,P$3=Recap!$A$55,P$3=Recap!$A$56,P$3=Recap!$A$57,P$3=Recap!$A$58,P$3=Recap!$A$59,P$3=Recap!$A$60,P$3=Recap!$A$61),(P47+Q47)/1,P47+Q47))</f>
        <v/>
      </c>
      <c r="R48" s="66" t="str">
        <f>IF(RIGHT(S45,4)="cuht","171",IF(RIGHT(S45,4)="netu","172",IF(RIGHT(S45,4)="auht","173",IF(OR(RIGHT(S45,4)="ppou",RIGHT(S45,5)="prepa"),"360",IF(RIGHT(S45,4)="cpou","361",IF(OR(RIGHT(S45,4)="apou",RIGHT(S45,6)="molinf"),"363",IF(RIGHT(S45,4)="netp","364",IF(RIGHT(S45,4)="cmtr","365",IF(LEFT(S45,4)="form","873",IF(RIGHT(S45,7)="ce-cppt","902",""))))))))))</f>
        <v/>
      </c>
      <c r="S48" s="66" t="str">
        <f>IF(R48="","",IF(OR(R$3=Recap!$A$50,R$3=Recap!$A$51,R$3=Recap!$A$52,R$3=Recap!$A$53,R$3=Recap!$A$54,R$3=Recap!$A$55,R$3=Recap!$A$56,R$3=Recap!$A$57,R$3=Recap!$A$58,R$3=Recap!$A$59,R$3=Recap!$A$60,R$3=Recap!$A$61),(R47+S47)/1,R47+S47))</f>
        <v/>
      </c>
      <c r="T48" s="66" t="str">
        <f>IF(RIGHT(U45,4)="cuht","171",IF(RIGHT(U45,4)="netu","172",IF(RIGHT(U45,4)="auht","173",IF(OR(RIGHT(U45,4)="ppou",RIGHT(U45,5)="prepa"),"360",IF(RIGHT(U45,4)="cpou","361",IF(OR(RIGHT(U45,4)="apou",RIGHT(U45,6)="molinf"),"363",IF(RIGHT(U45,4)="netp","364",IF(RIGHT(U45,4)="cmtr","365",IF(LEFT(U45,4)="form","873",IF(RIGHT(U45,7)="ce-cppt","902",""))))))))))</f>
        <v/>
      </c>
      <c r="U48" s="66" t="str">
        <f>IF(T48="","",IF(OR(T$3=Recap!$A$50,T$3=Recap!$A$51,T$3=Recap!$A$52,T$3=Recap!$A$53,T$3=Recap!$A$54,T$3=Recap!$A$55,T$3=Recap!$A$56,T$3=Recap!$A$57,T$3=Recap!$A$58,T$3=Recap!$A$59,T$3=Recap!$A$60,T$3=Recap!$A$61),(T47+U47)/1,T47+U47))</f>
        <v/>
      </c>
      <c r="V48" s="66" t="str">
        <f>IF(RIGHT(W45,4)="cuht","171",IF(RIGHT(W45,4)="netu","172",IF(RIGHT(W45,4)="auht","173",IF(OR(RIGHT(W45,4)="ppou",RIGHT(W45,5)="prepa"),"360",IF(RIGHT(W45,4)="cpou","361",IF(OR(RIGHT(W45,4)="apou",RIGHT(W45,6)="molinf"),"363",IF(RIGHT(W45,4)="netp","364",IF(RIGHT(W45,4)="cmtr","365",IF(LEFT(W45,4)="form","873",IF(RIGHT(W45,7)="ce-cppt","902",""))))))))))</f>
        <v/>
      </c>
      <c r="W48" s="66" t="str">
        <f>IF(V48="","",IF(OR(V$3=Recap!$A$50,V$3=Recap!$A$51,V$3=Recap!$A$52,V$3=Recap!$A$53,V$3=Recap!$A$54,V$3=Recap!$A$55,V$3=Recap!$A$56,V$3=Recap!$A$57,V$3=Recap!$A$58,V$3=Recap!$A$59,V$3=Recap!$A$60,V$3=Recap!$A$61),(V47+W47)/1,V47+W47))</f>
        <v/>
      </c>
      <c r="X48" s="66" t="str">
        <f>IF(RIGHT(Y45,4)="cuht","171",IF(RIGHT(Y45,4)="netu","172",IF(RIGHT(Y45,4)="auht","173",IF(OR(RIGHT(Y45,4)="ppou",RIGHT(Y45,5)="prepa"),"360",IF(RIGHT(Y45,4)="cpou","361",IF(OR(RIGHT(Y45,4)="apou",RIGHT(Y45,6)="molinf"),"363",IF(RIGHT(Y45,4)="netp","364",IF(RIGHT(Y45,4)="cmtr","365",IF(LEFT(Y45,4)="form","873",IF(RIGHT(Y45,7)="ce-cppt","902",""))))))))))</f>
        <v/>
      </c>
      <c r="Y48" s="66" t="str">
        <f>IF(X48="","",IF(OR(X$3=Recap!$A$50,X$3=Recap!$A$51,X$3=Recap!$A$52,X$3=Recap!$A$53,X$3=Recap!$A$54,X$3=Recap!$A$55,X$3=Recap!$A$56,X$3=Recap!$A$57,X$3=Recap!$A$58,X$3=Recap!$A$59,X$3=Recap!$A$60,X$3=Recap!$A$61),(X47+Y47)/1,X47+Y47))</f>
        <v/>
      </c>
      <c r="Z48" s="86" t="str">
        <f>IF(RIGHT(AA45,4)="cuht","171",IF(RIGHT(AA45,4)="netu","172",IF(RIGHT(AA45,4)="auht","173",IF(OR(RIGHT(AA45,4)="ppou",RIGHT(AA45,5)="prepa"),"360",IF(RIGHT(AA45,4)="cpou","361",IF(OR(RIGHT(AA45,4)="apou",RIGHT(AA45,6)="molinf"),"363",IF(RIGHT(AA45,4)="netp","364",IF(RIGHT(AA45,4)="cmtr","365",IF(LEFT(AA45,4)="form","873",IF(RIGHT(AA45,7)="ce-cppt","902",""))))))))))</f>
        <v/>
      </c>
      <c r="AA48" s="86" t="str">
        <f>IF(Z48="","",IF(OR(Z$3=Recap!$A$50,Z$3=Recap!$A$51,Z$3=Recap!$A$52,Z$3=Recap!$A$53,Z$3=Recap!$A$54,Z$3=Recap!$A$55,Z$3=Recap!$A$56,Z$3=Recap!$A$57,Z$3=Recap!$A$58,Z$3=Recap!$A$59,Z$3=Recap!$A$60,Z$3=Recap!$A$61),(Z47+AA47)/1,Z47+AA47))</f>
        <v/>
      </c>
      <c r="AB48" s="86" t="str">
        <f>IF(RIGHT(AC45,4)="cuht","171",IF(RIGHT(AC45,4)="netu","172",IF(RIGHT(AC45,4)="auht","173",IF(OR(RIGHT(AC45,4)="ppou",RIGHT(AC45,5)="prepa"),"360",IF(RIGHT(AC45,4)="cpou","361",IF(OR(RIGHT(AC45,4)="apou",RIGHT(AC45,6)="molinf"),"363",IF(RIGHT(AC45,4)="netp","364",IF(RIGHT(AC45,4)="cmtr","365",IF(LEFT(AC45,4)="form","873",IF(RIGHT(AC45,7)="ce-cppt","902",""))))))))))</f>
        <v/>
      </c>
      <c r="AC48" s="86" t="str">
        <f>IF(AB48="","",IF(OR(AB$3=Recap!$A$50,AB$3=Recap!$A$51,AB$3=Recap!$A$52,AB$3=Recap!$A$53,AB$3=Recap!$A$54,AB$3=Recap!$A$55,AB$3=Recap!$A$56,AB$3=Recap!$A$57,AB$3=Recap!$A$58,AB$3=Recap!$A$59,AB$3=Recap!$A$60,AB$3=Recap!$A$61),(AB47+AC47)/1,AB47+AC47))</f>
        <v/>
      </c>
      <c r="AD48" s="61"/>
      <c r="AE48" s="66" t="str">
        <f>IF(RIGHT(AF45,4)="cuht","171",IF(RIGHT(AF45,4)="netu","172",IF(RIGHT(AF45,4)="auht","173",IF(OR(RIGHT(AF45,4)="ppou",RIGHT(AF45,5)="prepa"),"360",IF(RIGHT(AF45,4)="cpou","361",IF(OR(RIGHT(AF45,4)="apou",RIGHT(AF45,6)="molinf"),"363",IF(RIGHT(AF45,4)="netp","364",IF(RIGHT(AF45,4)="cmtr","365",IF(LEFT(AF45,4)="form","873",IF(RIGHT(AF45,7)="ce-cppt","902",""))))))))))</f>
        <v/>
      </c>
      <c r="AF48" s="66" t="str">
        <f>IF(AE48="","",IF(OR(AE$3=Recap!$A$50,AE$3=Recap!$A$51,AE$3=Recap!$A$52,AE$3=Recap!$A$53,AE$3=Recap!$A$54,AE$3=Recap!$A$55,AE$3=Recap!$A$56,AE$3=Recap!$A$57,AE$3=Recap!$A$58,AE$3=Recap!$A$59,AE$3=Recap!$A$60,AE$3=Recap!$A$61),(AE47+AF47)/1,AE47+AF47))</f>
        <v/>
      </c>
      <c r="AG48" s="86" t="str">
        <f>IF(RIGHT(AH45,4)="cuht","171",IF(RIGHT(AH45,4)="netu","172",IF(RIGHT(AH45,4)="auht","173",IF(OR(RIGHT(AH45,4)="ppou",RIGHT(AH45,5)="prepa"),"360",IF(RIGHT(AH45,4)="cpou","361",IF(OR(RIGHT(AH45,4)="apou",RIGHT(AH45,6)="molinf"),"363",IF(RIGHT(AH45,4)="netp","364",IF(RIGHT(AH45,4)="cmtr","365",IF(LEFT(AH45,4)="form","873",IF(RIGHT(AH45,7)="ce-cppt","902",""))))))))))</f>
        <v/>
      </c>
      <c r="AH48" s="86" t="str">
        <f>IF(AG48="","",IF(OR(AG$3=Recap!$A$50,AG$3=Recap!$A$51,AG$3=Recap!$A$52,AG$3=Recap!$A$53,AG$3=Recap!$A$54,AG$3=Recap!$A$55,AG$3=Recap!$A$56,AG$3=Recap!$A$57,AG$3=Recap!$A$58,AG$3=Recap!$A$59,AG$3=Recap!$A$60,AG$3=Recap!$A$61),(AG47+AH47)/1,AG47+AH47))</f>
        <v/>
      </c>
      <c r="AI48" s="66" t="str">
        <f>IF(RIGHT(AJ45,4)="cuht","171",IF(RIGHT(AJ45,4)="netu","172",IF(RIGHT(AJ45,4)="auht","173",IF(OR(RIGHT(AJ45,4)="ppou",RIGHT(AJ45,5)="prepa"),"360",IF(RIGHT(AJ45,4)="cpou","361",IF(OR(RIGHT(AJ45,4)="apou",RIGHT(AJ45,6)="molinf"),"363",IF(RIGHT(AJ45,4)="netp","364",IF(RIGHT(AJ45,4)="cmtr","365",IF(LEFT(AJ45,4)="form","873",IF(RIGHT(AJ45,7)="ce-cppt","902",""))))))))))</f>
        <v>361</v>
      </c>
      <c r="AJ48" s="66">
        <f ca="1">IF(AI48="","",IF(OR(AI$3=Recap!$A$50,AI$3=Recap!$A$51,AI$3=Recap!$A$52,AI$3=Recap!$A$53,AI$3=Recap!$A$54,AI$3=Recap!$A$55,AI$3=Recap!$A$56,AI$3=Recap!$A$57,AI$3=Recap!$A$58,AI$3=Recap!$A$59,AI$3=Recap!$A$60,AI$3=Recap!$A$61),(AI47+AJ47)/1,AI47+AJ47))</f>
        <v>0</v>
      </c>
      <c r="AK48" s="66" t="str">
        <f>IF(RIGHT(AL45,4)="cuht","171",IF(RIGHT(AL45,4)="netu","172",IF(RIGHT(AL45,4)="auht","173",IF(OR(RIGHT(AL45,4)="ppou",RIGHT(AL45,5)="prepa"),"360",IF(RIGHT(AL45,4)="cpou","361",IF(OR(RIGHT(AL45,4)="apou",RIGHT(AL45,6)="molinf"),"363",IF(RIGHT(AL45,4)="netp","364",IF(RIGHT(AL45,4)="cmtr","365",IF(LEFT(AL45,4)="form","873",IF(RIGHT(AL45,7)="ce-cppt","902",""))))))))))</f>
        <v>361</v>
      </c>
      <c r="AL48" s="66">
        <f ca="1">IF(AK48="","",IF(OR(AK$3=Recap!$A$50,AK$3=Recap!$A$51,AK$3=Recap!$A$52,AK$3=Recap!$A$53,AK$3=Recap!$A$54,AK$3=Recap!$A$55,AK$3=Recap!$A$56,AK$3=Recap!$A$57,AK$3=Recap!$A$58,AK$3=Recap!$A$59,AK$3=Recap!$A$60,AK$3=Recap!$A$61),(AK47+AL47)/1,AK47+AL47))</f>
        <v>0</v>
      </c>
      <c r="AM48" s="66" t="str">
        <f>IF(RIGHT(AN45,4)="cuht","171",IF(RIGHT(AN45,4)="netu","172",IF(RIGHT(AN45,4)="auht","173",IF(OR(RIGHT(AN45,4)="ppou",RIGHT(AN45,5)="prepa"),"360",IF(RIGHT(AN45,4)="cpou","361",IF(OR(RIGHT(AN45,4)="apou",RIGHT(AN45,6)="molinf"),"363",IF(RIGHT(AN45,4)="netp","364",IF(RIGHT(AN45,4)="cmtr","365",IF(LEFT(AN45,4)="form","873",IF(RIGHT(AN45,7)="ce-cppt","902",""))))))))))</f>
        <v>361</v>
      </c>
      <c r="AN48" s="66">
        <f ca="1">IF(AM48="","",IF(OR(AM$3=Recap!$A$50,AM$3=Recap!$A$51,AM$3=Recap!$A$52,AM$3=Recap!$A$53,AM$3=Recap!$A$54,AM$3=Recap!$A$55,AM$3=Recap!$A$56,AM$3=Recap!$A$57,AM$3=Recap!$A$58,AM$3=Recap!$A$59,AM$3=Recap!$A$60,AM$3=Recap!$A$61),(AM47+AN47)/1,AM47+AN47))</f>
        <v>0</v>
      </c>
      <c r="AO48" s="86" t="str">
        <f>IF(RIGHT(AP45,4)="cuht","171",IF(RIGHT(AP45,4)="netu","172",IF(RIGHT(AP45,4)="auht","173",IF(OR(RIGHT(AP45,4)="ppou",RIGHT(AP45,5)="prepa"),"360",IF(RIGHT(AP45,4)="cpou","361",IF(OR(RIGHT(AP45,4)="apou",RIGHT(AP45,6)="molinf"),"363",IF(RIGHT(AP45,4)="netp","364",IF(RIGHT(AP45,4)="cmtr","365",IF(LEFT(AP45,4)="form","873",IF(RIGHT(AP45,7)="ce-cppt","902",""))))))))))</f>
        <v/>
      </c>
      <c r="AP48" s="86" t="str">
        <f>IF(AO48="","",IF(OR(AO$3=Recap!$A$50,AO$3=Recap!$A$51,AO$3=Recap!$A$52,AO$3=Recap!$A$53,AO$3=Recap!$A$54,AO$3=Recap!$A$55,AO$3=Recap!$A$56,AO$3=Recap!$A$57,AO$3=Recap!$A$58,AO$3=Recap!$A$59,AO$3=Recap!$A$60,AO$3=Recap!$A$61),(AO47+AP47)/1,AO47+AP47))</f>
        <v/>
      </c>
      <c r="AQ48" s="86" t="str">
        <f>IF(RIGHT(AR45,4)="cuht","171",IF(RIGHT(AR45,4)="netu","172",IF(RIGHT(AR45,4)="auht","173",IF(OR(RIGHT(AR45,4)="ppou",RIGHT(AR45,5)="prepa"),"360",IF(RIGHT(AR45,4)="cpou","361",IF(OR(RIGHT(AR45,4)="apou",RIGHT(AR45,6)="molinf"),"363",IF(RIGHT(AR45,4)="netp","364",IF(RIGHT(AR45,4)="cmtr","365",IF(LEFT(AR45,4)="form","873",IF(RIGHT(AR45,7)="ce-cppt","902",""))))))))))</f>
        <v/>
      </c>
      <c r="AR48" s="86" t="str">
        <f>IF(AQ48="","",IF(OR(AQ$3=Recap!$A$50,AQ$3=Recap!$A$51,AQ$3=Recap!$A$52,AQ$3=Recap!$A$53,AQ$3=Recap!$A$54,AQ$3=Recap!$A$55,AQ$3=Recap!$A$56,AQ$3=Recap!$A$57,AQ$3=Recap!$A$58,AQ$3=Recap!$A$59,AQ$3=Recap!$A$60,AQ$3=Recap!$A$61),(AQ47+AR47)/1,AQ47+AR47))</f>
        <v/>
      </c>
      <c r="AS48" s="61"/>
      <c r="AT48" s="66" t="str">
        <f>IF(RIGHT(AU45,4)="cuht","171",IF(RIGHT(AU45,4)="netu","172",IF(RIGHT(AU45,4)="auht","173",IF(OR(RIGHT(AU45,4)="ppou",RIGHT(AU45,5)="prepa"),"360",IF(RIGHT(AU45,4)="cpou","361",IF(OR(RIGHT(AU45,4)="apou",RIGHT(AU45,6)="molinf"),"363",IF(RIGHT(AU45,4)="netp","364",IF(RIGHT(AU45,4)="cmtr","365",IF(LEFT(AU45,4)="form","873",IF(RIGHT(AU45,7)="ce-cppt","902",""))))))))))</f>
        <v/>
      </c>
      <c r="AU48" s="66" t="str">
        <f>IF(AT48="","",IF(OR(AT$3=Recap!$A$50,AT$3=Recap!$A$51,AT$3=Recap!$A$52,AT$3=Recap!$A$53,AT$3=Recap!$A$54,AT$3=Recap!$A$55,AT$3=Recap!$A$56,AT$3=Recap!$A$57,AT$3=Recap!$A$58,AT$3=Recap!$A$59,AT$3=Recap!$A$60,AT$3=Recap!$A$61),(AT47+AU47)/1,AT47+AU47))</f>
        <v/>
      </c>
      <c r="AV48" s="86" t="str">
        <f>IF(RIGHT(AW45,4)="cuht","171",IF(RIGHT(AW45,4)="netu","172",IF(RIGHT(AW45,4)="auht","173",IF(OR(RIGHT(AW45,4)="ppou",RIGHT(AW45,5)="prepa"),"360",IF(RIGHT(AW45,4)="cpou","361",IF(OR(RIGHT(AW45,4)="apou",RIGHT(AW45,6)="molinf"),"363",IF(RIGHT(AW45,4)="netp","364",IF(RIGHT(AW45,4)="cmtr","365",IF(LEFT(AW45,4)="form","873",IF(RIGHT(AW45,7)="ce-cppt","902",""))))))))))</f>
        <v/>
      </c>
      <c r="AW48" s="86" t="str">
        <f>IF(AV48="","",IF(OR(AV$3=Recap!$A$50,AV$3=Recap!$A$51,AV$3=Recap!$A$52,AV$3=Recap!$A$53,AV$3=Recap!$A$54,AV$3=Recap!$A$55,AV$3=Recap!$A$56,AV$3=Recap!$A$57,AV$3=Recap!$A$58,AV$3=Recap!$A$59,AV$3=Recap!$A$60,AV$3=Recap!$A$61),(AV47+AW47)/1,AV47+AW47))</f>
        <v/>
      </c>
      <c r="AX48" s="66" t="str">
        <f>IF(RIGHT(AY45,4)="cuht","171",IF(RIGHT(AY45,4)="netu","172",IF(RIGHT(AY45,4)="auht","173",IF(OR(RIGHT(AY45,4)="ppou",RIGHT(AY45,5)="prepa"),"360",IF(RIGHT(AY45,4)="cpou","361",IF(OR(RIGHT(AY45,4)="apou",RIGHT(AY45,6)="molinf"),"363",IF(RIGHT(AY45,4)="netp","364",IF(RIGHT(AY45,4)="cmtr","365",IF(LEFT(AY45,4)="form","873",IF(RIGHT(AY45,7)="ce-cppt","902",""))))))))))</f>
        <v/>
      </c>
      <c r="AY48" s="66" t="str">
        <f>IF(AX48="","",IF(OR(AX$3=Recap!$A$50,AX$3=Recap!$A$51,AX$3=Recap!$A$52,AX$3=Recap!$A$53,AX$3=Recap!$A$54,AX$3=Recap!$A$55,AX$3=Recap!$A$56,AX$3=Recap!$A$57,AX$3=Recap!$A$58,AX$3=Recap!$A$59,AX$3=Recap!$A$60,AX$3=Recap!$A$61),(AX47+AY47)/1,AX47+AY47))</f>
        <v/>
      </c>
      <c r="AZ48" s="66" t="str">
        <f>IF(RIGHT(BA45,4)="cuht","171",IF(RIGHT(BA45,4)="netu","172",IF(RIGHT(BA45,4)="auht","173",IF(OR(RIGHT(BA45,4)="ppou",RIGHT(BA45,5)="prepa"),"360",IF(RIGHT(BA45,4)="cpou","361",IF(OR(RIGHT(BA45,4)="apou",RIGHT(BA45,6)="molinf"),"363",IF(RIGHT(BA45,4)="netp","364",IF(RIGHT(BA45,4)="cmtr","365",IF(LEFT(BA45,4)="form","873",IF(RIGHT(BA45,7)="ce-cppt","902",""))))))))))</f>
        <v/>
      </c>
      <c r="BA48" s="66" t="str">
        <f>IF(AZ48="","",IF(OR(AZ$3=Recap!$A$50,AZ$3=Recap!$A$51,AZ$3=Recap!$A$52,AZ$3=Recap!$A$53,AZ$3=Recap!$A$54,AZ$3=Recap!$A$55,AZ$3=Recap!$A$56,AZ$3=Recap!$A$57,AZ$3=Recap!$A$58,AZ$3=Recap!$A$59,AZ$3=Recap!$A$60,AZ$3=Recap!$A$61),(AZ47+BA47)/1,AZ47+BA47))</f>
        <v/>
      </c>
      <c r="BB48" s="66" t="str">
        <f>IF(RIGHT(BC45,4)="cuht","171",IF(RIGHT(BC45,4)="netu","172",IF(RIGHT(BC45,4)="auht","173",IF(OR(RIGHT(BC45,4)="ppou",RIGHT(BC45,5)="prepa"),"360",IF(RIGHT(BC45,4)="cpou","361",IF(OR(RIGHT(BC45,4)="apou",RIGHT(BC45,6)="molinf"),"363",IF(RIGHT(BC45,4)="netp","364",IF(RIGHT(BC45,4)="cmtr","365",IF(LEFT(BC45,4)="form","873",IF(RIGHT(BC45,7)="ce-cppt","902",""))))))))))</f>
        <v/>
      </c>
      <c r="BC48" s="66" t="str">
        <f>IF(BB48="","",IF(OR(BB$3=Recap!$A$50,BB$3=Recap!$A$51,BB$3=Recap!$A$52,BB$3=Recap!$A$53,BB$3=Recap!$A$54,BB$3=Recap!$A$55,BB$3=Recap!$A$56,BB$3=Recap!$A$57,BB$3=Recap!$A$58,BB$3=Recap!$A$59,BB$3=Recap!$A$60,BB$3=Recap!$A$61),(BB47+BC47)/1,BB47+BC47))</f>
        <v/>
      </c>
      <c r="BD48" s="66" t="str">
        <f>IF(RIGHT(BE45,4)="cuht","171",IF(RIGHT(BE45,4)="netu","172",IF(RIGHT(BE45,4)="auht","173",IF(OR(RIGHT(BE45,4)="ppou",RIGHT(BE45,5)="prepa"),"360",IF(RIGHT(BE45,4)="cpou","361",IF(OR(RIGHT(BE45,4)="apou",RIGHT(BE45,6)="molinf"),"363",IF(RIGHT(BE45,4)="netp","364",IF(RIGHT(BE45,4)="cmtr","365",IF(LEFT(BE45,4)="form","873",IF(RIGHT(BE45,7)="ce-cppt","902",""))))))))))</f>
        <v/>
      </c>
      <c r="BE48" s="66" t="str">
        <f>IF(BD48="","",IF(OR(BD$3=Recap!$A$50,BD$3=Recap!$A$51,BD$3=Recap!$A$52,BD$3=Recap!$A$53,BD$3=Recap!$A$54,BD$3=Recap!$A$55,BD$3=Recap!$A$56,BD$3=Recap!$A$57,BD$3=Recap!$A$58,BD$3=Recap!$A$59,BD$3=Recap!$A$60,BD$3=Recap!$A$61),(BD47+BE47)/1,BD47+BE47))</f>
        <v/>
      </c>
      <c r="BF48" s="66" t="str">
        <f>IF(RIGHT(BG45,4)="cuht","171",IF(RIGHT(BG45,4)="netu","172",IF(RIGHT(BG45,4)="auht","173",IF(OR(RIGHT(BG45,4)="ppou",RIGHT(BG45,5)="prepa"),"360",IF(RIGHT(BG45,4)="cpou","361",IF(OR(RIGHT(BG45,4)="apou",RIGHT(BG45,6)="molinf"),"363",IF(RIGHT(BG45,4)="netp","364",IF(RIGHT(BG45,4)="cmtr","365",IF(LEFT(BG45,4)="form","873",IF(RIGHT(BG45,7)="ce-cppt","902",""))))))))))</f>
        <v/>
      </c>
      <c r="BG48" s="66" t="str">
        <f>IF(BF48="","",IF(OR(BF$3=Recap!$A$50,BF$3=Recap!$A$51,BF$3=Recap!$A$52,BF$3=Recap!$A$53,BF$3=Recap!$A$54,BF$3=Recap!$A$55,BF$3=Recap!$A$56,BF$3=Recap!$A$57,BF$3=Recap!$A$58,BF$3=Recap!$A$59,BF$3=Recap!$A$60,BF$3=Recap!$A$61),(BF47+BG47)/1,BF47+BG47))</f>
        <v/>
      </c>
      <c r="BH48" s="12"/>
    </row>
    <row r="49" spans="1:60" ht="14.4" customHeight="1" x14ac:dyDescent="0.3">
      <c r="A49" s="125" t="s">
        <v>98</v>
      </c>
      <c r="B49" s="81"/>
      <c r="C49" s="100" t="s">
        <v>27</v>
      </c>
      <c r="D49" s="68">
        <v>0.58333333333333337</v>
      </c>
      <c r="E49" s="120" t="s">
        <v>31</v>
      </c>
      <c r="F49" s="68">
        <v>0.25</v>
      </c>
      <c r="G49" s="120" t="s">
        <v>31</v>
      </c>
      <c r="H49" s="68">
        <v>0.25</v>
      </c>
      <c r="I49" s="120" t="s">
        <v>31</v>
      </c>
      <c r="J49" s="68">
        <v>0.25</v>
      </c>
      <c r="K49" s="120" t="s">
        <v>31</v>
      </c>
      <c r="L49" s="79"/>
      <c r="M49" s="100"/>
      <c r="N49" s="79"/>
      <c r="O49" s="98"/>
      <c r="P49" s="55"/>
      <c r="Q49" s="106"/>
      <c r="R49" s="73">
        <v>0.3125</v>
      </c>
      <c r="S49" s="102" t="s">
        <v>30</v>
      </c>
      <c r="T49" s="55">
        <v>0.25</v>
      </c>
      <c r="U49" s="102" t="s">
        <v>30</v>
      </c>
      <c r="V49" s="55">
        <v>0.25</v>
      </c>
      <c r="W49" s="102" t="s">
        <v>30</v>
      </c>
      <c r="X49" s="55">
        <v>0.25</v>
      </c>
      <c r="Y49" s="102" t="s">
        <v>30</v>
      </c>
      <c r="Z49" s="79">
        <v>0.25</v>
      </c>
      <c r="AA49" s="102" t="s">
        <v>30</v>
      </c>
      <c r="AB49" s="79"/>
      <c r="AC49" s="118"/>
      <c r="AD49" s="97">
        <f ca="1">SUM(P51:AC51)</f>
        <v>1.604166666666667</v>
      </c>
      <c r="AE49" s="55"/>
      <c r="AF49" s="106"/>
      <c r="AG49" s="79"/>
      <c r="AH49" s="116"/>
      <c r="AI49" s="57">
        <v>0.25</v>
      </c>
      <c r="AJ49" s="102" t="s">
        <v>30</v>
      </c>
      <c r="AK49" s="57">
        <v>0.25</v>
      </c>
      <c r="AL49" s="102" t="s">
        <v>30</v>
      </c>
      <c r="AM49" s="57">
        <v>0.25</v>
      </c>
      <c r="AN49" s="102" t="s">
        <v>30</v>
      </c>
      <c r="AO49" s="79">
        <v>0.25</v>
      </c>
      <c r="AP49" s="102" t="s">
        <v>30</v>
      </c>
      <c r="AQ49" s="79">
        <v>0.25</v>
      </c>
      <c r="AR49" s="102" t="s">
        <v>30</v>
      </c>
      <c r="AS49" s="97">
        <f ca="1">SUM(AE51:AR51)</f>
        <v>0</v>
      </c>
      <c r="AT49" s="55"/>
      <c r="AU49" s="106"/>
      <c r="AV49" s="79"/>
      <c r="AW49" s="116"/>
      <c r="AX49" s="57"/>
      <c r="AY49" s="106"/>
      <c r="AZ49" s="57"/>
      <c r="BA49" s="106"/>
      <c r="BB49" s="57"/>
      <c r="BC49" s="106"/>
      <c r="BD49" s="57"/>
      <c r="BE49" s="106"/>
      <c r="BF49" s="57"/>
      <c r="BG49" s="122"/>
      <c r="BH49" s="124">
        <f ca="1">SUM(AT51:BG51)</f>
        <v>0</v>
      </c>
    </row>
    <row r="50" spans="1:60" ht="16.2" thickBot="1" x14ac:dyDescent="0.35">
      <c r="A50" s="126"/>
      <c r="B50" s="82"/>
      <c r="C50" s="101"/>
      <c r="D50" s="70">
        <v>0.91666666666666663</v>
      </c>
      <c r="E50" s="121"/>
      <c r="F50" s="70">
        <v>0.58333333333333337</v>
      </c>
      <c r="G50" s="121"/>
      <c r="H50" s="70">
        <v>0.58333333333333337</v>
      </c>
      <c r="I50" s="121"/>
      <c r="J50" s="70">
        <v>0.58333333333333337</v>
      </c>
      <c r="K50" s="121"/>
      <c r="L50" s="80"/>
      <c r="M50" s="101"/>
      <c r="N50" s="80"/>
      <c r="O50" s="99"/>
      <c r="P50" s="56"/>
      <c r="Q50" s="107"/>
      <c r="R50" s="56">
        <v>0.58333333333333337</v>
      </c>
      <c r="S50" s="103"/>
      <c r="T50" s="56">
        <v>0.58333333333333337</v>
      </c>
      <c r="U50" s="103"/>
      <c r="V50" s="56">
        <v>0.58333333333333337</v>
      </c>
      <c r="W50" s="103"/>
      <c r="X50" s="56">
        <v>0.58333333333333337</v>
      </c>
      <c r="Y50" s="103"/>
      <c r="Z50" s="80">
        <v>0.58333333333333337</v>
      </c>
      <c r="AA50" s="103"/>
      <c r="AB50" s="80"/>
      <c r="AC50" s="119"/>
      <c r="AD50" s="97"/>
      <c r="AE50" s="56"/>
      <c r="AF50" s="107"/>
      <c r="AG50" s="80"/>
      <c r="AH50" s="117"/>
      <c r="AI50" s="58">
        <v>0.58333333333333337</v>
      </c>
      <c r="AJ50" s="103"/>
      <c r="AK50" s="58">
        <v>0.58333333333333337</v>
      </c>
      <c r="AL50" s="103"/>
      <c r="AM50" s="58">
        <v>0.58333333333333337</v>
      </c>
      <c r="AN50" s="103"/>
      <c r="AO50" s="80">
        <v>0.58333333333333337</v>
      </c>
      <c r="AP50" s="103"/>
      <c r="AQ50" s="80">
        <v>0.58333333333333337</v>
      </c>
      <c r="AR50" s="103"/>
      <c r="AS50" s="97"/>
      <c r="AT50" s="56"/>
      <c r="AU50" s="107"/>
      <c r="AV50" s="80"/>
      <c r="AW50" s="117"/>
      <c r="AX50" s="58"/>
      <c r="AY50" s="107"/>
      <c r="AZ50" s="58"/>
      <c r="BA50" s="107"/>
      <c r="BB50" s="58"/>
      <c r="BC50" s="107"/>
      <c r="BD50" s="58"/>
      <c r="BE50" s="107"/>
      <c r="BF50" s="58"/>
      <c r="BG50" s="123"/>
      <c r="BH50" s="124"/>
    </row>
    <row r="51" spans="1:60" ht="15" hidden="1" customHeight="1" x14ac:dyDescent="0.4">
      <c r="A51" s="52"/>
      <c r="B51" s="66">
        <f ca="1">IF(B$3&gt;$BI$4,0,IF(OR(ISBLANK(B49),ISBLANK(B50),ISBLANK(C49),LEFT(C49,4)="jour",LEFT(C49,4)="form"),0,IF(COUNTIF(fériés,B$3)&gt;0,MOD((B50-B49),1)*1,MOD((B50-B49),1))))</f>
        <v>0</v>
      </c>
      <c r="C51" s="66">
        <f ca="1">IF(B$3&gt;$BI$4,0,IF(AND(ISNUMBER(B49),ISNUMBER(B50),OR(LEFT(C49,4)="jour",LEFT(C49,4)="form")),IF(COUNTIF(fériés,B$3)&gt;0,MOD(-$BH$4+(B50-B49),1)*1,MOD(-$BH$4+(B50-B49),1)),IF(AND(ISBLANK(B49),ISBLANK(B50)),IF(OR(C49="r",C49="c",C49="a",C49="m",C49="f",C49="cp",C49="s",C49="congé parent"),$BH$3,0),0)))</f>
        <v>0.31666666666666665</v>
      </c>
      <c r="D51" s="66">
        <f ca="1">IF(D$3&gt;$BI$4,0,IF(OR(ISBLANK(D49),ISBLANK(D50),ISBLANK(E49),LEFT(E49,4)="jour",LEFT(E49,4)="form"),0,IF(COUNTIF(fériés,D$3)&gt;0,MOD((D50-D49),1)*1,MOD((D50-D49),1))))</f>
        <v>0.33333333333333326</v>
      </c>
      <c r="E51" s="66">
        <f ca="1">IF(D$3&gt;$BI$4,0,IF(AND(ISNUMBER(D49),ISNUMBER(D50),OR(LEFT(E49,4)="jour",LEFT(E49,4)="form")),IF(COUNTIF(fériés,D$3)&gt;0,MOD(-$BH$4+(D50-D49),1)*1,MOD(-$BH$4+(D50-D49),1)),IF(AND(ISBLANK(D49),ISBLANK(D50)),IF(OR(E49="r",E49="c",E49="a",E49="m",E49="f",E49="cp",E49="s",E49="congé parent"),$BH$3,0),0)))</f>
        <v>0</v>
      </c>
      <c r="F51" s="66">
        <f ca="1">IF(F$3&gt;$BI$4,0,IF(OR(ISBLANK(F49),ISBLANK(F50),ISBLANK(G49),LEFT(G49,4)="jour",LEFT(G49,4)="form"),0,IF(COUNTIF(fériés,F$3)&gt;0,MOD((F50-F49),1)*1,MOD((F50-F49),1))))</f>
        <v>0.33333333333333337</v>
      </c>
      <c r="G51" s="66">
        <f ca="1">IF(F$3&gt;$BI$4,0,IF(AND(ISNUMBER(F49),ISNUMBER(F50),OR(LEFT(G49,4)="jour",LEFT(G49,4)="form")),IF(COUNTIF(fériés,F$3)&gt;0,MOD(-$BH$4+(F50-F49),1)*1,MOD(-$BH$4+(F50-F49),1)),IF(AND(ISBLANK(F49),ISBLANK(F50)),IF(OR(G49="r",G49="c",G49="a",G49="m",G49="f",G49="cp",G49="s",G49="congé parent"),$BH$3,0),0)))</f>
        <v>0</v>
      </c>
      <c r="H51" s="66">
        <f ca="1">IF(H$3&gt;$BI$4,0,IF(OR(ISBLANK(H49),ISBLANK(H50),ISBLANK(I49),LEFT(I49,4)="jour",LEFT(I49,4)="form"),0,IF(COUNTIF(fériés,H$3)&gt;0,MOD((H50-H49),1)*1,MOD((H50-H49),1))))</f>
        <v>0.33333333333333337</v>
      </c>
      <c r="I51" s="66">
        <f ca="1">IF(H$3&gt;$BI$4,0,IF(AND(ISNUMBER(H49),ISNUMBER(H50),OR(LEFT(I49,4)="jour",LEFT(I49,4)="form")),IF(COUNTIF(fériés,H$3)&gt;0,MOD(-$BH$4+(H50-H49),1)*1,MOD(-$BH$4+(H50-H49),1)),IF(AND(ISBLANK(H49),ISBLANK(H50)),IF(OR(I49="r",I49="c",I49="a",I49="m",I49="f",I49="cp",I49="s",I49="congé parent"),$BH$3,0),0)))</f>
        <v>0</v>
      </c>
      <c r="J51" s="66">
        <f ca="1">IF(J$3&gt;$BI$4,0,IF(OR(ISBLANK(J49),ISBLANK(J50),ISBLANK(K49),LEFT(K49,4)="jour",LEFT(K49,4)="form"),0,IF(COUNTIF(fériés,J$3)&gt;0,MOD((J50-J49),1)*1,MOD((J50-J49),1))))</f>
        <v>0.33333333333333337</v>
      </c>
      <c r="K51" s="66">
        <f ca="1">IF(J$3&gt;$BI$4,0,IF(AND(ISNUMBER(J49),ISNUMBER(J50),OR(LEFT(K49,4)="jour",LEFT(K49,4)="form")),IF(COUNTIF(fériés,J$3)&gt;0,MOD(-$BH$4+(J50-J49),1)*1,MOD(-$BH$4+(J50-J49),1)),IF(AND(ISBLANK(J49),ISBLANK(J50)),IF(OR(K49="r",K49="c",K49="a",K49="m",K49="f",K49="cp",K49="s",K49="congé parent"),$BH$3,0),0)))</f>
        <v>0</v>
      </c>
      <c r="L51" s="86">
        <f ca="1">IF(L$3&gt;$BI$4,0,IF(OR(ISBLANK(L49),ISBLANK(L50),ISBLANK(M49),LEFT(M49,4)="jour",LEFT(M49,4)="form"),0,IF(COUNTIF(fériés,L$3)&gt;0,MOD((L50-L49),1)*1,MOD((L50-L49),1))))</f>
        <v>0</v>
      </c>
      <c r="M51" s="86">
        <f ca="1">IF(L$3&gt;$BI$4,0,IF(AND(ISNUMBER(L49),ISNUMBER(L50),OR(LEFT(M49,4)="jour",LEFT(M49,4)="form")),IF(COUNTIF(fériés,L$3)&gt;0,MOD(-$BH$4+(L50-L49),1)*1,MOD(-$BH$4+(L50-L49),1)),IF(AND(ISBLANK(L49),ISBLANK(L50)),IF(OR(M49="r",M49="c",M49="a",M49="m",M49="f",M49="cp",M49="s",M49="congé parent"),$BH$3,0),0)))</f>
        <v>0</v>
      </c>
      <c r="N51" s="86">
        <f ca="1">IF(N$3&gt;$BI$4,0,IF(OR(ISBLANK(N49),ISBLANK(N50),ISBLANK(O49),LEFT(O49,4)="jour",LEFT(O49,4)="form"),0,IF(COUNTIF(fériés,N$3)&gt;0,MOD((N50-N49),1)*1,MOD((N50-N49),1))))</f>
        <v>0</v>
      </c>
      <c r="O51" s="86">
        <f ca="1">IF(N$3&gt;$BI$4,0,IF(AND(ISNUMBER(N49),ISNUMBER(N50),OR(LEFT(O49,4)="jour",LEFT(O49,4)="form")),IF(COUNTIF(fériés,N$3)&gt;0,MOD(-$BH$4+(N50-N49),1)*1,MOD(-$BH$4+(N50-N49),1)),IF(AND(ISBLANK(N49),ISBLANK(N50)),IF(OR(O49="r",O49="c",O49="a",O49="m",O49="f",O49="cp",O49="s",O49="congé parent"),$BH$3,0),0)))</f>
        <v>0</v>
      </c>
      <c r="P51" s="66">
        <f ca="1">IF(P$3&gt;$BI$4,0,IF(OR(ISBLANK(P49),ISBLANK(P50),ISBLANK(Q49),LEFT(Q49,4)="jour",LEFT(Q49,4)="form"),0,IF(COUNTIF(fériés,P$3)&gt;0,MOD((P50-P49),1)*1,MOD((P50-P49),1))))</f>
        <v>0</v>
      </c>
      <c r="Q51" s="66">
        <f ca="1">IF(P$3&gt;$BI$4,0,IF(AND(ISNUMBER(P49),ISNUMBER(P50),OR(LEFT(Q49,4)="jour",LEFT(Q49,4)="form")),IF(COUNTIF(fériés,P$3)&gt;0,MOD(-$BH$4+(P50-P49),1)*1,MOD(-$BH$4+(P50-P49),1)),IF(AND(ISBLANK(P49),ISBLANK(P50)),IF(OR(Q49="r",Q49="c",Q49="a",Q49="m",Q49="f",Q49="cp",Q49="s",Q49="congé parent"),$BH$3,0),0)))</f>
        <v>0</v>
      </c>
      <c r="R51" s="66">
        <f ca="1">IF(R$3&gt;$BI$4,0,IF(OR(ISBLANK(R49),ISBLANK(R50),ISBLANK(S49),LEFT(S49,4)="jour",LEFT(S49,4)="form"),0,IF(COUNTIF(fériés,R$3)&gt;0,MOD((R50-R49),1)*1,MOD((R50-R49),1))))</f>
        <v>0.27083333333333337</v>
      </c>
      <c r="S51" s="66">
        <f ca="1">IF(R$3&gt;$BI$4,0,IF(AND(ISNUMBER(R49),ISNUMBER(R50),OR(LEFT(S49,4)="jour",LEFT(S49,4)="form")),IF(COUNTIF(fériés,R$3)&gt;0,MOD(-$BH$4+(R50-R49),1)*1,MOD(-$BH$4+(R50-R49),1)),IF(AND(ISBLANK(R49),ISBLANK(R50)),IF(OR(S49="r",S49="c",S49="a",S49="m",S49="f",S49="cp",S49="s",S49="congé parent"),$BH$3,0),0)))</f>
        <v>0</v>
      </c>
      <c r="T51" s="66">
        <f ca="1">IF(T$3&gt;$BI$4,0,IF(OR(ISBLANK(T49),ISBLANK(T50),ISBLANK(U49),LEFT(U49,4)="jour",LEFT(U49,4)="form"),0,IF(COUNTIF(fériés,T$3)&gt;0,MOD((T50-T49),1)*1,MOD((T50-T49),1))))</f>
        <v>0.33333333333333337</v>
      </c>
      <c r="U51" s="66">
        <f ca="1">IF(T$3&gt;$BI$4,0,IF(AND(ISNUMBER(T49),ISNUMBER(T50),OR(LEFT(U49,4)="jour",LEFT(U49,4)="form")),IF(COUNTIF(fériés,T$3)&gt;0,MOD(-$BH$4+(T50-T49),1)*1,MOD(-$BH$4+(T50-T49),1)),IF(AND(ISBLANK(T49),ISBLANK(T50)),IF(OR(U49="r",U49="c",U49="a",U49="m",U49="f",U49="cp",U49="s",U49="congé parent"),$BH$3,0),0)))</f>
        <v>0</v>
      </c>
      <c r="V51" s="66">
        <f ca="1">IF(V$3&gt;$BI$4,0,IF(OR(ISBLANK(V49),ISBLANK(V50),ISBLANK(W49),LEFT(W49,4)="jour",LEFT(W49,4)="form"),0,IF(COUNTIF(fériés,V$3)&gt;0,MOD((V50-V49),1)*1,MOD((V50-V49),1))))</f>
        <v>0.33333333333333337</v>
      </c>
      <c r="W51" s="66">
        <f ca="1">IF(V$3&gt;$BI$4,0,IF(AND(ISNUMBER(V49),ISNUMBER(V50),OR(LEFT(W49,4)="jour",LEFT(W49,4)="form")),IF(COUNTIF(fériés,V$3)&gt;0,MOD(-$BH$4+(V50-V49),1)*1,MOD(-$BH$4+(V50-V49),1)),IF(AND(ISBLANK(V49),ISBLANK(V50)),IF(OR(W49="r",W49="c",W49="a",W49="m",W49="f",W49="cp",W49="s",W49="congé parent"),$BH$3,0),0)))</f>
        <v>0</v>
      </c>
      <c r="X51" s="66">
        <f ca="1">IF(X$3&gt;$BI$4,0,IF(OR(ISBLANK(X49),ISBLANK(X50),ISBLANK(Y49),LEFT(Y49,4)="jour",LEFT(Y49,4)="form"),0,IF(COUNTIF(fériés,X$3)&gt;0,MOD((X50-X49),1)*1,MOD((X50-X49),1))))</f>
        <v>0.33333333333333337</v>
      </c>
      <c r="Y51" s="66">
        <f ca="1">IF(X$3&gt;$BI$4,0,IF(AND(ISNUMBER(X49),ISNUMBER(X50),OR(LEFT(Y49,4)="jour",LEFT(Y49,4)="form")),IF(COUNTIF(fériés,X$3)&gt;0,MOD(-$BH$4+(X50-X49),1)*1,MOD(-$BH$4+(X50-X49),1)),IF(AND(ISBLANK(X49),ISBLANK(X50)),IF(OR(Y49="r",Y49="c",Y49="a",Y49="m",Y49="f",Y49="cp",Y49="s",Y49="congé parent"),$BH$3,0),0)))</f>
        <v>0</v>
      </c>
      <c r="Z51" s="86">
        <f ca="1">IF(Z$3&gt;$BI$4,0,IF(OR(ISBLANK(Z49),ISBLANK(Z50),ISBLANK(AA49),LEFT(AA49,4)="jour",LEFT(AA49,4)="form"),0,IF(COUNTIF(fériés,Z$3)&gt;0,MOD((Z50-Z49),1)*1,MOD((Z50-Z49),1))))</f>
        <v>0.33333333333333337</v>
      </c>
      <c r="AA51" s="86">
        <f ca="1">IF(Z$3&gt;$BI$4,0,IF(AND(ISNUMBER(Z49),ISNUMBER(Z50),OR(LEFT(AA49,4)="jour",LEFT(AA49,4)="form")),IF(COUNTIF(fériés,Z$3)&gt;0,MOD(-$BH$4+(Z50-Z49),1)*1,MOD(-$BH$4+(Z50-Z49),1)),IF(AND(ISBLANK(Z49),ISBLANK(Z50)),IF(OR(AA49="r",AA49="c",AA49="a",AA49="m",AA49="f",AA49="cp",AA49="s",AA49="congé parent"),$BH$3,0),0)))</f>
        <v>0</v>
      </c>
      <c r="AB51" s="86">
        <f ca="1">IF(AB$3&gt;$BI$4,0,IF(OR(ISBLANK(AB49),ISBLANK(AB50),ISBLANK(AC49),LEFT(AC49,4)="jour",LEFT(AC49,4)="form"),0,IF(COUNTIF(fériés,AB$3)&gt;0,MOD((AB50-AB49),1)*1,MOD((AB50-AB49),1))))</f>
        <v>0</v>
      </c>
      <c r="AC51" s="86">
        <f ca="1">IF(AB$3&gt;$BI$4,0,IF(AND(ISNUMBER(AB49),ISNUMBER(AB50),OR(LEFT(AC49,4)="jour",LEFT(AC49,4)="form")),IF(COUNTIF(fériés,AB$3)&gt;0,MOD(-$BH$4+(AB50-AB49),1)*1,MOD(-$BH$4+(AB50-AB49),1)),IF(AND(ISBLANK(AB49),ISBLANK(AB50)),IF(OR(AC49="r",AC49="c",AC49="a",AC49="m",AC49="f",AC49="cp",AC49="s",AC49="congé parent"),$BH$3,0),0)))</f>
        <v>0</v>
      </c>
      <c r="AD51" s="61"/>
      <c r="AE51" s="66">
        <f ca="1">IF(AE$3&gt;$BI$4,0,IF(OR(ISBLANK(AE49),ISBLANK(AE50),ISBLANK(AF49),LEFT(AF49,4)="jour",LEFT(AF49,4)="form"),0,IF(COUNTIF(fériés,AE$3)&gt;0,MOD((AE50-AE49),1)*1,MOD((AE50-AE49),1))))</f>
        <v>0</v>
      </c>
      <c r="AF51" s="66">
        <f ca="1">IF(AE$3&gt;$BI$4,0,IF(AND(ISNUMBER(AE49),ISNUMBER(AE50),OR(LEFT(AF49,4)="jour",LEFT(AF49,4)="form")),IF(COUNTIF(fériés,AE$3)&gt;0,MOD(-$BH$4+(AE50-AE49),1)*1,MOD(-$BH$4+(AE50-AE49),1)),IF(AND(ISBLANK(AE49),ISBLANK(AE50)),IF(OR(AF49="r",AF49="c",AF49="a",AF49="m",AF49="f",AF49="cp",AF49="s",AF49="congé parent"),$BH$3,0),0)))</f>
        <v>0</v>
      </c>
      <c r="AG51" s="86">
        <f ca="1">IF(AG$3&gt;$BI$4,0,IF(OR(ISBLANK(AG49),ISBLANK(AG50),ISBLANK(AH49),LEFT(AH49,4)="jour",LEFT(AH49,4)="form"),0,IF(COUNTIF(fériés,AG$3)&gt;0,MOD((AG50-AG49),1)*1,MOD((AG50-AG49),1))))</f>
        <v>0</v>
      </c>
      <c r="AH51" s="86">
        <f ca="1">IF(AG$3&gt;$BI$4,0,IF(AND(ISNUMBER(AG49),ISNUMBER(AG50),OR(LEFT(AH49,4)="jour",LEFT(AH49,4)="form")),IF(COUNTIF(fériés,AG$3)&gt;0,MOD(-$BH$4+(AG50-AG49),1)*1,MOD(-$BH$4+(AG50-AG49),1)),IF(AND(ISBLANK(AG49),ISBLANK(AG50)),IF(OR(AH49="r",AH49="c",AH49="a",AH49="m",AH49="f",AH49="cp",AH49="s",AH49="congé parent"),$BH$3,0),0)))</f>
        <v>0</v>
      </c>
      <c r="AI51" s="66">
        <f ca="1">IF(AI$3&gt;$BI$4,0,IF(OR(ISBLANK(AI49),ISBLANK(AI50),ISBLANK(AJ49),LEFT(AJ49,4)="jour",LEFT(AJ49,4)="form"),0,IF(COUNTIF(fériés,AI$3)&gt;0,MOD((AI50-AI49),1)*1,MOD((AI50-AI49),1))))</f>
        <v>0</v>
      </c>
      <c r="AJ51" s="66">
        <f ca="1">IF(AI$3&gt;$BI$4,0,IF(AND(ISNUMBER(AI49),ISNUMBER(AI50),OR(LEFT(AJ49,4)="jour",LEFT(AJ49,4)="form")),IF(COUNTIF(fériés,AI$3)&gt;0,MOD(-$BH$4+(AI50-AI49),1)*1,MOD(-$BH$4+(AI50-AI49),1)),IF(AND(ISBLANK(AI49),ISBLANK(AI50)),IF(OR(AJ49="r",AJ49="c",AJ49="a",AJ49="m",AJ49="f",AJ49="cp",AJ49="s",AJ49="congé parent"),$BH$3,0),0)))</f>
        <v>0</v>
      </c>
      <c r="AK51" s="66">
        <f ca="1">IF(AK$3&gt;$BI$4,0,IF(OR(ISBLANK(AK49),ISBLANK(AK50),ISBLANK(AL49),LEFT(AL49,4)="jour",LEFT(AL49,4)="form"),0,IF(COUNTIF(fériés,AK$3)&gt;0,MOD((AK50-AK49),1)*1,MOD((AK50-AK49),1))))</f>
        <v>0</v>
      </c>
      <c r="AL51" s="66">
        <f ca="1">IF(AK$3&gt;$BI$4,0,IF(AND(ISNUMBER(AK49),ISNUMBER(AK50),OR(LEFT(AL49,4)="jour",LEFT(AL49,4)="form")),IF(COUNTIF(fériés,AK$3)&gt;0,MOD(-$BH$4+(AK50-AK49),1)*1,MOD(-$BH$4+(AK50-AK49),1)),IF(AND(ISBLANK(AK49),ISBLANK(AK50)),IF(OR(AL49="r",AL49="c",AL49="a",AL49="m",AL49="f",AL49="cp",AL49="s",AL49="congé parent"),$BH$3,0),0)))</f>
        <v>0</v>
      </c>
      <c r="AM51" s="66">
        <f ca="1">IF(AM$3&gt;$BI$4,0,IF(OR(ISBLANK(AM49),ISBLANK(AM50),ISBLANK(AN49),LEFT(AN49,4)="jour",LEFT(AN49,4)="form"),0,IF(COUNTIF(fériés,AM$3)&gt;0,MOD((AM50-AM49),1)*1,MOD((AM50-AM49),1))))</f>
        <v>0</v>
      </c>
      <c r="AN51" s="66">
        <f ca="1">IF(AM$3&gt;$BI$4,0,IF(AND(ISNUMBER(AM49),ISNUMBER(AM50),OR(LEFT(AN49,4)="jour",LEFT(AN49,4)="form")),IF(COUNTIF(fériés,AM$3)&gt;0,MOD(-$BH$4+(AM50-AM49),1)*1,MOD(-$BH$4+(AM50-AM49),1)),IF(AND(ISBLANK(AM49),ISBLANK(AM50)),IF(OR(AN49="r",AN49="c",AN49="a",AN49="m",AN49="f",AN49="cp",AN49="s",AN49="congé parent"),$BH$3,0),0)))</f>
        <v>0</v>
      </c>
      <c r="AO51" s="86">
        <f ca="1">IF(AO$3&gt;$BI$4,0,IF(OR(ISBLANK(AO49),ISBLANK(AO50),ISBLANK(AP49),LEFT(AP49,4)="jour",LEFT(AP49,4)="form"),0,IF(COUNTIF(fériés,AO$3)&gt;0,MOD((AO50-AO49),1)*1,MOD((AO50-AO49),1))))</f>
        <v>0</v>
      </c>
      <c r="AP51" s="86">
        <f ca="1">IF(AO$3&gt;$BI$4,0,IF(AND(ISNUMBER(AO49),ISNUMBER(AO50),OR(LEFT(AP49,4)="jour",LEFT(AP49,4)="form")),IF(COUNTIF(fériés,AO$3)&gt;0,MOD(-$BH$4+(AO50-AO49),1)*1,MOD(-$BH$4+(AO50-AO49),1)),IF(AND(ISBLANK(AO49),ISBLANK(AO50)),IF(OR(AP49="r",AP49="c",AP49="a",AP49="m",AP49="f",AP49="cp",AP49="s",AP49="congé parent"),$BH$3,0),0)))</f>
        <v>0</v>
      </c>
      <c r="AQ51" s="86">
        <f ca="1">IF(AQ$3&gt;$BI$4,0,IF(OR(ISBLANK(AQ49),ISBLANK(AQ50),ISBLANK(AR49),LEFT(AR49,4)="jour",LEFT(AR49,4)="form"),0,IF(COUNTIF(fériés,AQ$3)&gt;0,MOD((AQ50-AQ49),1)*1,MOD((AQ50-AQ49),1))))</f>
        <v>0</v>
      </c>
      <c r="AR51" s="86">
        <f ca="1">IF(AQ$3&gt;$BI$4,0,IF(AND(ISNUMBER(AQ49),ISNUMBER(AQ50),OR(LEFT(AR49,4)="jour",LEFT(AR49,4)="form")),IF(COUNTIF(fériés,AQ$3)&gt;0,MOD(-$BH$4+(AQ50-AQ49),1)*1,MOD(-$BH$4+(AQ50-AQ49),1)),IF(AND(ISBLANK(AQ49),ISBLANK(AQ50)),IF(OR(AR49="r",AR49="c",AR49="a",AR49="m",AR49="f",AR49="cp",AR49="s",AR49="congé parent"),$BH$3,0),0)))</f>
        <v>0</v>
      </c>
      <c r="AS51" s="61"/>
      <c r="AT51" s="66">
        <f ca="1">IF(AT$3&gt;$BI$4,0,IF(OR(ISBLANK(AT49),ISBLANK(AT50),ISBLANK(AU49),LEFT(AU49,4)="jour",LEFT(AU49,4)="form"),0,IF(COUNTIF(fériés,AT$3)&gt;0,MOD((AT50-AT49),1)*1,MOD((AT50-AT49),1))))</f>
        <v>0</v>
      </c>
      <c r="AU51" s="66">
        <f ca="1">IF(AT$3&gt;$BI$4,0,IF(AND(ISNUMBER(AT49),ISNUMBER(AT50),OR(LEFT(AU49,4)="jour",LEFT(AU49,4)="form")),IF(COUNTIF(fériés,AT$3)&gt;0,MOD(-$BH$4+(AT50-AT49),1)*1,MOD(-$BH$4+(AT50-AT49),1)),IF(AND(ISBLANK(AT49),ISBLANK(AT50)),IF(OR(AU49="r",AU49="c",AU49="a",AU49="m",AU49="f",AU49="cp",AU49="s",AU49="congé parent"),$BH$3,0),0)))</f>
        <v>0</v>
      </c>
      <c r="AV51" s="86">
        <f ca="1">IF(AV$3&gt;$BI$4,0,IF(OR(ISBLANK(AV49),ISBLANK(AV50),ISBLANK(AW49),LEFT(AW49,4)="jour",LEFT(AW49,4)="form"),0,IF(COUNTIF(fériés,AV$3)&gt;0,MOD((AV50-AV49),1)*1,MOD((AV50-AV49),1))))</f>
        <v>0</v>
      </c>
      <c r="AW51" s="86">
        <f ca="1">IF(AV$3&gt;$BI$4,0,IF(AND(ISNUMBER(AV49),ISNUMBER(AV50),OR(LEFT(AW49,4)="jour",LEFT(AW49,4)="form")),IF(COUNTIF(fériés,AV$3)&gt;0,MOD(-$BH$4+(AV50-AV49),1)*1,MOD(-$BH$4+(AV50-AV49),1)),IF(AND(ISBLANK(AV49),ISBLANK(AV50)),IF(OR(AW49="r",AW49="c",AW49="a",AW49="m",AW49="f",AW49="cp",AW49="s",AW49="congé parent"),$BH$3,0),0)))</f>
        <v>0</v>
      </c>
      <c r="AX51" s="66">
        <f ca="1">IF(AX$3&gt;$BI$4,0,IF(OR(ISBLANK(AX49),ISBLANK(AX50),ISBLANK(AY49),LEFT(AY49,4)="jour",LEFT(AY49,4)="form"),0,IF(COUNTIF(fériés,AX$3)&gt;0,MOD((AX50-AX49),1)*1,MOD((AX50-AX49),1))))</f>
        <v>0</v>
      </c>
      <c r="AY51" s="66">
        <f ca="1">IF(AX$3&gt;$BI$4,0,IF(AND(ISNUMBER(AX49),ISNUMBER(AX50),OR(LEFT(AY49,4)="jour",LEFT(AY49,4)="form")),IF(COUNTIF(fériés,AX$3)&gt;0,MOD(-$BH$4+(AX50-AX49),1)*1,MOD(-$BH$4+(AX50-AX49),1)),IF(AND(ISBLANK(AX49),ISBLANK(AX50)),IF(OR(AY49="r",AY49="c",AY49="a",AY49="m",AY49="f",AY49="cp",AY49="s",AY49="congé parent"),$BH$3,0),0)))</f>
        <v>0</v>
      </c>
      <c r="AZ51" s="66">
        <f ca="1">IF(AZ$3&gt;$BI$4,0,IF(OR(ISBLANK(AZ49),ISBLANK(AZ50),ISBLANK(BA49),LEFT(BA49,4)="jour",LEFT(BA49,4)="form"),0,IF(COUNTIF(fériés,AZ$3)&gt;0,MOD((AZ50-AZ49),1)*1,MOD((AZ50-AZ49),1))))</f>
        <v>0</v>
      </c>
      <c r="BA51" s="66">
        <f ca="1">IF(AZ$3&gt;$BI$4,0,IF(AND(ISNUMBER(AZ49),ISNUMBER(AZ50),OR(LEFT(BA49,4)="jour",LEFT(BA49,4)="form")),IF(COUNTIF(fériés,AZ$3)&gt;0,MOD(-$BH$4+(AZ50-AZ49),1)*1,MOD(-$BH$4+(AZ50-AZ49),1)),IF(AND(ISBLANK(AZ49),ISBLANK(AZ50)),IF(OR(BA49="r",BA49="c",BA49="a",BA49="m",BA49="f",BA49="cp",BA49="s",BA49="congé parent"),$BH$3,0),0)))</f>
        <v>0</v>
      </c>
      <c r="BB51" s="66">
        <f ca="1">IF(BB$3&gt;$BI$4,0,IF(OR(ISBLANK(BB49),ISBLANK(BB50),ISBLANK(BC49),LEFT(BC49,4)="jour",LEFT(BC49,4)="form"),0,IF(COUNTIF(fériés,BB$3)&gt;0,MOD((BB50-BB49),1)*1,MOD((BB50-BB49),1))))</f>
        <v>0</v>
      </c>
      <c r="BC51" s="66">
        <f ca="1">IF(BB$3&gt;$BI$4,0,IF(AND(ISNUMBER(BB49),ISNUMBER(BB50),OR(LEFT(BC49,4)="jour",LEFT(BC49,4)="form")),IF(COUNTIF(fériés,BB$3)&gt;0,MOD(-$BH$4+(BB50-BB49),1)*1,MOD(-$BH$4+(BB50-BB49),1)),IF(AND(ISBLANK(BB49),ISBLANK(BB50)),IF(OR(BC49="r",BC49="c",BC49="a",BC49="m",BC49="f",BC49="cp",BC49="s",BC49="congé parent"),$BH$3,0),0)))</f>
        <v>0</v>
      </c>
      <c r="BD51" s="66">
        <f ca="1">IF(BD$3&gt;$BI$4,0,IF(OR(ISBLANK(BD49),ISBLANK(BD50),ISBLANK(BE49),LEFT(BE49,4)="jour",LEFT(BE49,4)="form"),0,IF(COUNTIF(fériés,BD$3)&gt;0,MOD((BD50-BD49),1)*1,MOD((BD50-BD49),1))))</f>
        <v>0</v>
      </c>
      <c r="BE51" s="66">
        <f ca="1">IF(BD$3&gt;$BI$4,0,IF(AND(ISNUMBER(BD49),ISNUMBER(BD50),OR(LEFT(BE49,4)="jour",LEFT(BE49,4)="form")),IF(COUNTIF(fériés,BD$3)&gt;0,MOD(-$BH$4+(BD50-BD49),1)*1,MOD(-$BH$4+(BD50-BD49),1)),IF(AND(ISBLANK(BD49),ISBLANK(BD50)),IF(OR(BE49="r",BE49="c",BE49="a",BE49="m",BE49="f",BE49="cp",BE49="s",BE49="congé parent"),$BH$3,0),0)))</f>
        <v>0</v>
      </c>
      <c r="BF51" s="66">
        <f ca="1">IF(BF$3&gt;$BI$4,0,IF(OR(ISBLANK(BF49),ISBLANK(BF50),ISBLANK(BG49),LEFT(BG49,4)="jour",LEFT(BG49,4)="form"),0,IF(COUNTIF(fériés,BF$3)&gt;0,MOD((BF50-BF49),1)*1,MOD((BF50-BF49),1))))</f>
        <v>0</v>
      </c>
      <c r="BG51" s="66">
        <f ca="1">IF(BF$3&gt;$BI$4,0,IF(AND(ISNUMBER(BF49),ISNUMBER(BF50),OR(LEFT(BG49,4)="jour",LEFT(BG49,4)="form")),IF(COUNTIF(fériés,BF$3)&gt;0,MOD(-$BH$4+(BF50-BF49),1)*1,MOD(-$BH$4+(BF50-BF49),1)),IF(AND(ISBLANK(BF49),ISBLANK(BF50)),IF(OR(BG49="r",BG49="c",BG49="a",BG49="m",BG49="f",BG49="cp",BG49="s",BG49="congé parent"),$BH$3,0),0)))</f>
        <v>0</v>
      </c>
      <c r="BH51" s="12">
        <f ca="1">SUM(B51:BG51)</f>
        <v>3.2541666666666673</v>
      </c>
    </row>
    <row r="52" spans="1:60" ht="15.6" hidden="1" customHeight="1" thickBot="1" x14ac:dyDescent="0.4">
      <c r="A52" s="52"/>
      <c r="B52" s="66" t="str">
        <f>IF(RIGHT(C49,4)="cuht","171",IF(RIGHT(C49,4)="netu","172",IF(RIGHT(C49,4)="auht","173",IF(OR(RIGHT(C49,4)="ppou",RIGHT(C49,5)="prepa"),"360",IF(RIGHT(C49,4)="cpou","361",IF(OR(RIGHT(C49,4)="apou",RIGHT(C49,6)="molinf"),"363",IF(RIGHT(C49,4)="netp","364",IF(RIGHT(C49,4)="cmtr","365",IF(LEFT(C49,4)="form","873",IF(RIGHT(C49,7)="ce-cppt","902",""))))))))))</f>
        <v/>
      </c>
      <c r="C52" s="66" t="str">
        <f>IF(B52="","",IF(OR(B$3=Recap!$A$50,B$3=Recap!$A$51,B$3=Recap!$A$52,B$3=Recap!$A$53,B$3=Recap!$A$54,B$3=Recap!$A$55,B$3=Recap!$A$56,B$3=Recap!$A$57,B$3=Recap!$A$58,B$3=Recap!$A$59,B$3=Recap!$A$60,B$3=Recap!$A$61),(B51+C51)/1,B51+C51))</f>
        <v/>
      </c>
      <c r="D52" s="66" t="str">
        <f>IF(RIGHT(E49,4)="cuht","171",IF(RIGHT(E49,4)="netu","172",IF(RIGHT(E49,4)="auht","173",IF(OR(RIGHT(E49,4)="ppou",RIGHT(E49,5)="prepa"),"360",IF(RIGHT(E49,4)="cpou","361",IF(OR(RIGHT(E49,4)="apou",RIGHT(E49,6)="molinf"),"363",IF(RIGHT(E49,4)="netp","364",IF(RIGHT(E49,4)="cmtr","365",IF(LEFT(E49,4)="form","873",IF(RIGHT(E49,7)="ce-cppt","902",""))))))))))</f>
        <v>360</v>
      </c>
      <c r="E52" s="66">
        <f ca="1">IF(D52="","",IF(OR(D$3=Recap!$A$50,D$3=Recap!$A$51,D$3=Recap!$A$52,D$3=Recap!$A$53,D$3=Recap!$A$54,D$3=Recap!$A$55,D$3=Recap!$A$56,D$3=Recap!$A$57,D$3=Recap!$A$58,D$3=Recap!$A$59,D$3=Recap!$A$60,D$3=Recap!$A$61),(D51+E51)/1,D51+E51))</f>
        <v>0.33333333333333326</v>
      </c>
      <c r="F52" s="66" t="str">
        <f>IF(RIGHT(G49,4)="cuht","171",IF(RIGHT(G49,4)="netu","172",IF(RIGHT(G49,4)="auht","173",IF(OR(RIGHT(G49,4)="ppou",RIGHT(G49,5)="prepa"),"360",IF(RIGHT(G49,4)="cpou","361",IF(OR(RIGHT(G49,4)="apou",RIGHT(G49,6)="molinf"),"363",IF(RIGHT(G49,4)="netp","364",IF(RIGHT(G49,4)="cmtr","365",IF(LEFT(G49,4)="form","873",IF(RIGHT(G49,7)="ce-cppt","902",""))))))))))</f>
        <v>360</v>
      </c>
      <c r="G52" s="66">
        <f ca="1">IF(F52="","",IF(OR(F$3=Recap!$A$50,F$3=Recap!$A$51,F$3=Recap!$A$52,F$3=Recap!$A$53,F$3=Recap!$A$54,F$3=Recap!$A$55,F$3=Recap!$A$56,F$3=Recap!$A$57,F$3=Recap!$A$58,F$3=Recap!$A$59,F$3=Recap!$A$60,F$3=Recap!$A$61),(F51+G51)/1,F51+G51))</f>
        <v>0.33333333333333337</v>
      </c>
      <c r="H52" s="66" t="str">
        <f>IF(RIGHT(I49,4)="cuht","171",IF(RIGHT(I49,4)="netu","172",IF(RIGHT(I49,4)="auht","173",IF(OR(RIGHT(I49,4)="ppou",RIGHT(I49,5)="prepa"),"360",IF(RIGHT(I49,4)="cpou","361",IF(OR(RIGHT(I49,4)="apou",RIGHT(I49,6)="molinf"),"363",IF(RIGHT(I49,4)="netp","364",IF(RIGHT(I49,4)="cmtr","365",IF(LEFT(I49,4)="form","873",IF(RIGHT(I49,7)="ce-cppt","902",""))))))))))</f>
        <v>360</v>
      </c>
      <c r="I52" s="66">
        <f ca="1">IF(H52="","",IF(OR(H$3=Recap!$A$50,H$3=Recap!$A$51,H$3=Recap!$A$52,H$3=Recap!$A$53,H$3=Recap!$A$54,H$3=Recap!$A$55,H$3=Recap!$A$56,H$3=Recap!$A$57,H$3=Recap!$A$58,H$3=Recap!$A$59,H$3=Recap!$A$60,H$3=Recap!$A$61),(H51+I51)/1,H51+I51))</f>
        <v>0.33333333333333337</v>
      </c>
      <c r="J52" s="66" t="str">
        <f>IF(RIGHT(K49,4)="cuht","171",IF(RIGHT(K49,4)="netu","172",IF(RIGHT(K49,4)="auht","173",IF(OR(RIGHT(K49,4)="ppou",RIGHT(K49,5)="prepa"),"360",IF(RIGHT(K49,4)="cpou","361",IF(OR(RIGHT(K49,4)="apou",RIGHT(K49,6)="molinf"),"363",IF(RIGHT(K49,4)="netp","364",IF(RIGHT(K49,4)="cmtr","365",IF(LEFT(K49,4)="form","873",IF(RIGHT(K49,7)="ce-cppt","902",""))))))))))</f>
        <v>360</v>
      </c>
      <c r="K52" s="66">
        <f ca="1">IF(J52="","",IF(OR(J$3=Recap!$A$50,J$3=Recap!$A$51,J$3=Recap!$A$52,J$3=Recap!$A$53,J$3=Recap!$A$54,J$3=Recap!$A$55,J$3=Recap!$A$56,J$3=Recap!$A$57,J$3=Recap!$A$58,J$3=Recap!$A$59,J$3=Recap!$A$60,J$3=Recap!$A$61),(J51+K51)/1,J51+K51))</f>
        <v>0.33333333333333337</v>
      </c>
      <c r="L52" s="86" t="str">
        <f>IF(RIGHT(M49,4)="cuht","171",IF(RIGHT(M49,4)="netu","172",IF(RIGHT(M49,4)="auht","173",IF(OR(RIGHT(M49,4)="ppou",RIGHT(M49,5)="prepa"),"360",IF(RIGHT(M49,4)="cpou","361",IF(OR(RIGHT(M49,4)="apou",RIGHT(M49,6)="molinf"),"363",IF(RIGHT(M49,4)="netp","364",IF(RIGHT(M49,4)="cmtr","365",IF(LEFT(M49,4)="form","873",IF(RIGHT(M49,7)="ce-cppt","902",""))))))))))</f>
        <v/>
      </c>
      <c r="M52" s="86" t="str">
        <f>IF(L52="","",IF(OR(L$3=Recap!$A$50,L$3=Recap!$A$51,L$3=Recap!$A$52,L$3=Recap!$A$53,L$3=Recap!$A$54,L$3=Recap!$A$55,L$3=Recap!$A$56,L$3=Recap!$A$57,L$3=Recap!$A$58,L$3=Recap!$A$59,L$3=Recap!$A$60,L$3=Recap!$A$61),(L51+M51)/1,L51+M51))</f>
        <v/>
      </c>
      <c r="N52" s="86" t="str">
        <f>IF(RIGHT(O49,4)="cuht","171",IF(RIGHT(O49,4)="netu","172",IF(RIGHT(O49,4)="auht","173",IF(OR(RIGHT(O49,4)="ppou",RIGHT(O49,5)="prepa"),"360",IF(RIGHT(O49,4)="cpou","361",IF(OR(RIGHT(O49,4)="apou",RIGHT(O49,6)="molinf"),"363",IF(RIGHT(O49,4)="netp","364",IF(RIGHT(O49,4)="cmtr","365",IF(LEFT(O49,4)="form","873",IF(RIGHT(O49,7)="ce-cppt","902",""))))))))))</f>
        <v/>
      </c>
      <c r="O52" s="86" t="str">
        <f>IF(N52="","",IF(OR(N$3=Recap!$A$50,N$3=Recap!$A$51,N$3=Recap!$A$52,N$3=Recap!$A$53,N$3=Recap!$A$54,N$3=Recap!$A$55,N$3=Recap!$A$56,N$3=Recap!$A$57,N$3=Recap!$A$58,N$3=Recap!$A$59,N$3=Recap!$A$60,N$3=Recap!$A$61),(N51+O51)/1,N51+O51))</f>
        <v/>
      </c>
      <c r="P52" s="66" t="str">
        <f>IF(RIGHT(Q49,4)="cuht","171",IF(RIGHT(Q49,4)="netu","172",IF(RIGHT(Q49,4)="auht","173",IF(OR(RIGHT(Q49,4)="ppou",RIGHT(Q49,5)="prepa"),"360",IF(RIGHT(Q49,4)="cpou","361",IF(OR(RIGHT(Q49,4)="apou",RIGHT(Q49,6)="molinf"),"363",IF(RIGHT(Q49,4)="netp","364",IF(RIGHT(Q49,4)="cmtr","365",IF(LEFT(Q49,4)="form","873",IF(RIGHT(Q49,7)="ce-cppt","902",""))))))))))</f>
        <v/>
      </c>
      <c r="Q52" s="66" t="str">
        <f>IF(P52="","",IF(OR(P$3=Recap!$A$50,P$3=Recap!$A$51,P$3=Recap!$A$52,P$3=Recap!$A$53,P$3=Recap!$A$54,P$3=Recap!$A$55,P$3=Recap!$A$56,P$3=Recap!$A$57,P$3=Recap!$A$58,P$3=Recap!$A$59,P$3=Recap!$A$60,P$3=Recap!$A$61),(P51+Q51)/1,P51+Q51))</f>
        <v/>
      </c>
      <c r="R52" s="66" t="str">
        <f>IF(RIGHT(S49,4)="cuht","171",IF(RIGHT(S49,4)="netu","172",IF(RIGHT(S49,4)="auht","173",IF(OR(RIGHT(S49,4)="ppou",RIGHT(S49,5)="prepa"),"360",IF(RIGHT(S49,4)="cpou","361",IF(OR(RIGHT(S49,4)="apou",RIGHT(S49,6)="molinf"),"363",IF(RIGHT(S49,4)="netp","364",IF(RIGHT(S49,4)="cmtr","365",IF(LEFT(S49,4)="form","873",IF(RIGHT(S49,7)="ce-cppt","902",""))))))))))</f>
        <v/>
      </c>
      <c r="S52" s="66" t="str">
        <f>IF(R52="","",IF(OR(R$3=Recap!$A$50,R$3=Recap!$A$51,R$3=Recap!$A$52,R$3=Recap!$A$53,R$3=Recap!$A$54,R$3=Recap!$A$55,R$3=Recap!$A$56,R$3=Recap!$A$57,R$3=Recap!$A$58,R$3=Recap!$A$59,R$3=Recap!$A$60,R$3=Recap!$A$61),(R51+S51)/1,R51+S51))</f>
        <v/>
      </c>
      <c r="T52" s="66" t="str">
        <f>IF(RIGHT(U49,4)="cuht","171",IF(RIGHT(U49,4)="netu","172",IF(RIGHT(U49,4)="auht","173",IF(OR(RIGHT(U49,4)="ppou",RIGHT(U49,5)="prepa"),"360",IF(RIGHT(U49,4)="cpou","361",IF(OR(RIGHT(U49,4)="apou",RIGHT(U49,6)="molinf"),"363",IF(RIGHT(U49,4)="netp","364",IF(RIGHT(U49,4)="cmtr","365",IF(LEFT(U49,4)="form","873",IF(RIGHT(U49,7)="ce-cppt","902",""))))))))))</f>
        <v/>
      </c>
      <c r="U52" s="66" t="str">
        <f>IF(T52="","",IF(OR(T$3=Recap!$A$50,T$3=Recap!$A$51,T$3=Recap!$A$52,T$3=Recap!$A$53,T$3=Recap!$A$54,T$3=Recap!$A$55,T$3=Recap!$A$56,T$3=Recap!$A$57,T$3=Recap!$A$58,T$3=Recap!$A$59,T$3=Recap!$A$60,T$3=Recap!$A$61),(T51+U51)/1,T51+U51))</f>
        <v/>
      </c>
      <c r="V52" s="66" t="str">
        <f>IF(RIGHT(W49,4)="cuht","171",IF(RIGHT(W49,4)="netu","172",IF(RIGHT(W49,4)="auht","173",IF(OR(RIGHT(W49,4)="ppou",RIGHT(W49,5)="prepa"),"360",IF(RIGHT(W49,4)="cpou","361",IF(OR(RIGHT(W49,4)="apou",RIGHT(W49,6)="molinf"),"363",IF(RIGHT(W49,4)="netp","364",IF(RIGHT(W49,4)="cmtr","365",IF(LEFT(W49,4)="form","873",IF(RIGHT(W49,7)="ce-cppt","902",""))))))))))</f>
        <v/>
      </c>
      <c r="W52" s="66" t="str">
        <f>IF(V52="","",IF(OR(V$3=Recap!$A$50,V$3=Recap!$A$51,V$3=Recap!$A$52,V$3=Recap!$A$53,V$3=Recap!$A$54,V$3=Recap!$A$55,V$3=Recap!$A$56,V$3=Recap!$A$57,V$3=Recap!$A$58,V$3=Recap!$A$59,V$3=Recap!$A$60,V$3=Recap!$A$61),(V51+W51)/1,V51+W51))</f>
        <v/>
      </c>
      <c r="X52" s="66" t="str">
        <f>IF(RIGHT(Y49,4)="cuht","171",IF(RIGHT(Y49,4)="netu","172",IF(RIGHT(Y49,4)="auht","173",IF(OR(RIGHT(Y49,4)="ppou",RIGHT(Y49,5)="prepa"),"360",IF(RIGHT(Y49,4)="cpou","361",IF(OR(RIGHT(Y49,4)="apou",RIGHT(Y49,6)="molinf"),"363",IF(RIGHT(Y49,4)="netp","364",IF(RIGHT(Y49,4)="cmtr","365",IF(LEFT(Y49,4)="form","873",IF(RIGHT(Y49,7)="ce-cppt","902",""))))))))))</f>
        <v/>
      </c>
      <c r="Y52" s="66" t="str">
        <f>IF(X52="","",IF(OR(X$3=Recap!$A$50,X$3=Recap!$A$51,X$3=Recap!$A$52,X$3=Recap!$A$53,X$3=Recap!$A$54,X$3=Recap!$A$55,X$3=Recap!$A$56,X$3=Recap!$A$57,X$3=Recap!$A$58,X$3=Recap!$A$59,X$3=Recap!$A$60,X$3=Recap!$A$61),(X51+Y51)/1,X51+Y51))</f>
        <v/>
      </c>
      <c r="Z52" s="86" t="str">
        <f>IF(RIGHT(AA49,4)="cuht","171",IF(RIGHT(AA49,4)="netu","172",IF(RIGHT(AA49,4)="auht","173",IF(OR(RIGHT(AA49,4)="ppou",RIGHT(AA49,5)="prepa"),"360",IF(RIGHT(AA49,4)="cpou","361",IF(OR(RIGHT(AA49,4)="apou",RIGHT(AA49,6)="molinf"),"363",IF(RIGHT(AA49,4)="netp","364",IF(RIGHT(AA49,4)="cmtr","365",IF(LEFT(AA49,4)="form","873",IF(RIGHT(AA49,7)="ce-cppt","902",""))))))))))</f>
        <v/>
      </c>
      <c r="AA52" s="86" t="str">
        <f>IF(Z52="","",IF(OR(Z$3=Recap!$A$50,Z$3=Recap!$A$51,Z$3=Recap!$A$52,Z$3=Recap!$A$53,Z$3=Recap!$A$54,Z$3=Recap!$A$55,Z$3=Recap!$A$56,Z$3=Recap!$A$57,Z$3=Recap!$A$58,Z$3=Recap!$A$59,Z$3=Recap!$A$60,Z$3=Recap!$A$61),(Z51+AA51)/1,Z51+AA51))</f>
        <v/>
      </c>
      <c r="AB52" s="86" t="str">
        <f>IF(RIGHT(AC49,4)="cuht","171",IF(RIGHT(AC49,4)="netu","172",IF(RIGHT(AC49,4)="auht","173",IF(OR(RIGHT(AC49,4)="ppou",RIGHT(AC49,5)="prepa"),"360",IF(RIGHT(AC49,4)="cpou","361",IF(OR(RIGHT(AC49,4)="apou",RIGHT(AC49,6)="molinf"),"363",IF(RIGHT(AC49,4)="netp","364",IF(RIGHT(AC49,4)="cmtr","365",IF(LEFT(AC49,4)="form","873",IF(RIGHT(AC49,7)="ce-cppt","902",""))))))))))</f>
        <v/>
      </c>
      <c r="AC52" s="86" t="str">
        <f>IF(AB52="","",IF(OR(AB$3=Recap!$A$50,AB$3=Recap!$A$51,AB$3=Recap!$A$52,AB$3=Recap!$A$53,AB$3=Recap!$A$54,AB$3=Recap!$A$55,AB$3=Recap!$A$56,AB$3=Recap!$A$57,AB$3=Recap!$A$58,AB$3=Recap!$A$59,AB$3=Recap!$A$60,AB$3=Recap!$A$61),(AB51+AC51)/1,AB51+AC51))</f>
        <v/>
      </c>
      <c r="AD52" s="61"/>
      <c r="AE52" s="66" t="str">
        <f>IF(RIGHT(AF49,4)="cuht","171",IF(RIGHT(AF49,4)="netu","172",IF(RIGHT(AF49,4)="auht","173",IF(OR(RIGHT(AF49,4)="ppou",RIGHT(AF49,5)="prepa"),"360",IF(RIGHT(AF49,4)="cpou","361",IF(OR(RIGHT(AF49,4)="apou",RIGHT(AF49,6)="molinf"),"363",IF(RIGHT(AF49,4)="netp","364",IF(RIGHT(AF49,4)="cmtr","365",IF(LEFT(AF49,4)="form","873",IF(RIGHT(AF49,7)="ce-cppt","902",""))))))))))</f>
        <v/>
      </c>
      <c r="AF52" s="66" t="str">
        <f>IF(AE52="","",IF(OR(AE$3=Recap!$A$50,AE$3=Recap!$A$51,AE$3=Recap!$A$52,AE$3=Recap!$A$53,AE$3=Recap!$A$54,AE$3=Recap!$A$55,AE$3=Recap!$A$56,AE$3=Recap!$A$57,AE$3=Recap!$A$58,AE$3=Recap!$A$59,AE$3=Recap!$A$60,AE$3=Recap!$A$61),(AE51+AF51)/1,AE51+AF51))</f>
        <v/>
      </c>
      <c r="AG52" s="86" t="str">
        <f>IF(RIGHT(AH49,4)="cuht","171",IF(RIGHT(AH49,4)="netu","172",IF(RIGHT(AH49,4)="auht","173",IF(OR(RIGHT(AH49,4)="ppou",RIGHT(AH49,5)="prepa"),"360",IF(RIGHT(AH49,4)="cpou","361",IF(OR(RIGHT(AH49,4)="apou",RIGHT(AH49,6)="molinf"),"363",IF(RIGHT(AH49,4)="netp","364",IF(RIGHT(AH49,4)="cmtr","365",IF(LEFT(AH49,4)="form","873",IF(RIGHT(AH49,7)="ce-cppt","902",""))))))))))</f>
        <v/>
      </c>
      <c r="AH52" s="86" t="str">
        <f>IF(AG52="","",IF(OR(AG$3=Recap!$A$50,AG$3=Recap!$A$51,AG$3=Recap!$A$52,AG$3=Recap!$A$53,AG$3=Recap!$A$54,AG$3=Recap!$A$55,AG$3=Recap!$A$56,AG$3=Recap!$A$57,AG$3=Recap!$A$58,AG$3=Recap!$A$59,AG$3=Recap!$A$60,AG$3=Recap!$A$61),(AG51+AH51)/1,AG51+AH51))</f>
        <v/>
      </c>
      <c r="AI52" s="66" t="str">
        <f>IF(RIGHT(AJ49,4)="cuht","171",IF(RIGHT(AJ49,4)="netu","172",IF(RIGHT(AJ49,4)="auht","173",IF(OR(RIGHT(AJ49,4)="ppou",RIGHT(AJ49,5)="prepa"),"360",IF(RIGHT(AJ49,4)="cpou","361",IF(OR(RIGHT(AJ49,4)="apou",RIGHT(AJ49,6)="molinf"),"363",IF(RIGHT(AJ49,4)="netp","364",IF(RIGHT(AJ49,4)="cmtr","365",IF(LEFT(AJ49,4)="form","873",IF(RIGHT(AJ49,7)="ce-cppt","902",""))))))))))</f>
        <v/>
      </c>
      <c r="AJ52" s="66" t="str">
        <f>IF(AI52="","",IF(OR(AI$3=Recap!$A$50,AI$3=Recap!$A$51,AI$3=Recap!$A$52,AI$3=Recap!$A$53,AI$3=Recap!$A$54,AI$3=Recap!$A$55,AI$3=Recap!$A$56,AI$3=Recap!$A$57,AI$3=Recap!$A$58,AI$3=Recap!$A$59,AI$3=Recap!$A$60,AI$3=Recap!$A$61),(AI51+AJ51)/1,AI51+AJ51))</f>
        <v/>
      </c>
      <c r="AK52" s="66" t="str">
        <f>IF(RIGHT(AL49,4)="cuht","171",IF(RIGHT(AL49,4)="netu","172",IF(RIGHT(AL49,4)="auht","173",IF(OR(RIGHT(AL49,4)="ppou",RIGHT(AL49,5)="prepa"),"360",IF(RIGHT(AL49,4)="cpou","361",IF(OR(RIGHT(AL49,4)="apou",RIGHT(AL49,6)="molinf"),"363",IF(RIGHT(AL49,4)="netp","364",IF(RIGHT(AL49,4)="cmtr","365",IF(LEFT(AL49,4)="form","873",IF(RIGHT(AL49,7)="ce-cppt","902",""))))))))))</f>
        <v/>
      </c>
      <c r="AL52" s="66" t="str">
        <f>IF(AK52="","",IF(OR(AK$3=Recap!$A$50,AK$3=Recap!$A$51,AK$3=Recap!$A$52,AK$3=Recap!$A$53,AK$3=Recap!$A$54,AK$3=Recap!$A$55,AK$3=Recap!$A$56,AK$3=Recap!$A$57,AK$3=Recap!$A$58,AK$3=Recap!$A$59,AK$3=Recap!$A$60,AK$3=Recap!$A$61),(AK51+AL51)/1,AK51+AL51))</f>
        <v/>
      </c>
      <c r="AM52" s="66" t="str">
        <f>IF(RIGHT(AN49,4)="cuht","171",IF(RIGHT(AN49,4)="netu","172",IF(RIGHT(AN49,4)="auht","173",IF(OR(RIGHT(AN49,4)="ppou",RIGHT(AN49,5)="prepa"),"360",IF(RIGHT(AN49,4)="cpou","361",IF(OR(RIGHT(AN49,4)="apou",RIGHT(AN49,6)="molinf"),"363",IF(RIGHT(AN49,4)="netp","364",IF(RIGHT(AN49,4)="cmtr","365",IF(LEFT(AN49,4)="form","873",IF(RIGHT(AN49,7)="ce-cppt","902",""))))))))))</f>
        <v/>
      </c>
      <c r="AN52" s="66" t="str">
        <f>IF(AM52="","",IF(OR(AM$3=Recap!$A$50,AM$3=Recap!$A$51,AM$3=Recap!$A$52,AM$3=Recap!$A$53,AM$3=Recap!$A$54,AM$3=Recap!$A$55,AM$3=Recap!$A$56,AM$3=Recap!$A$57,AM$3=Recap!$A$58,AM$3=Recap!$A$59,AM$3=Recap!$A$60,AM$3=Recap!$A$61),(AM51+AN51)/1,AM51+AN51))</f>
        <v/>
      </c>
      <c r="AO52" s="86" t="str">
        <f>IF(RIGHT(AP49,4)="cuht","171",IF(RIGHT(AP49,4)="netu","172",IF(RIGHT(AP49,4)="auht","173",IF(OR(RIGHT(AP49,4)="ppou",RIGHT(AP49,5)="prepa"),"360",IF(RIGHT(AP49,4)="cpou","361",IF(OR(RIGHT(AP49,4)="apou",RIGHT(AP49,6)="molinf"),"363",IF(RIGHT(AP49,4)="netp","364",IF(RIGHT(AP49,4)="cmtr","365",IF(LEFT(AP49,4)="form","873",IF(RIGHT(AP49,7)="ce-cppt","902",""))))))))))</f>
        <v/>
      </c>
      <c r="AP52" s="86" t="str">
        <f>IF(AO52="","",IF(OR(AO$3=Recap!$A$50,AO$3=Recap!$A$51,AO$3=Recap!$A$52,AO$3=Recap!$A$53,AO$3=Recap!$A$54,AO$3=Recap!$A$55,AO$3=Recap!$A$56,AO$3=Recap!$A$57,AO$3=Recap!$A$58,AO$3=Recap!$A$59,AO$3=Recap!$A$60,AO$3=Recap!$A$61),(AO51+AP51)/1,AO51+AP51))</f>
        <v/>
      </c>
      <c r="AQ52" s="86" t="str">
        <f>IF(RIGHT(AR49,4)="cuht","171",IF(RIGHT(AR49,4)="netu","172",IF(RIGHT(AR49,4)="auht","173",IF(OR(RIGHT(AR49,4)="ppou",RIGHT(AR49,5)="prepa"),"360",IF(RIGHT(AR49,4)="cpou","361",IF(OR(RIGHT(AR49,4)="apou",RIGHT(AR49,6)="molinf"),"363",IF(RIGHT(AR49,4)="netp","364",IF(RIGHT(AR49,4)="cmtr","365",IF(LEFT(AR49,4)="form","873",IF(RIGHT(AR49,7)="ce-cppt","902",""))))))))))</f>
        <v/>
      </c>
      <c r="AR52" s="86" t="str">
        <f>IF(AQ52="","",IF(OR(AQ$3=Recap!$A$50,AQ$3=Recap!$A$51,AQ$3=Recap!$A$52,AQ$3=Recap!$A$53,AQ$3=Recap!$A$54,AQ$3=Recap!$A$55,AQ$3=Recap!$A$56,AQ$3=Recap!$A$57,AQ$3=Recap!$A$58,AQ$3=Recap!$A$59,AQ$3=Recap!$A$60,AQ$3=Recap!$A$61),(AQ51+AR51)/1,AQ51+AR51))</f>
        <v/>
      </c>
      <c r="AS52" s="61"/>
      <c r="AT52" s="66" t="str">
        <f>IF(RIGHT(AU49,4)="cuht","171",IF(RIGHT(AU49,4)="netu","172",IF(RIGHT(AU49,4)="auht","173",IF(OR(RIGHT(AU49,4)="ppou",RIGHT(AU49,5)="prepa"),"360",IF(RIGHT(AU49,4)="cpou","361",IF(OR(RIGHT(AU49,4)="apou",RIGHT(AU49,6)="molinf"),"363",IF(RIGHT(AU49,4)="netp","364",IF(RIGHT(AU49,4)="cmtr","365",IF(LEFT(AU49,4)="form","873",IF(RIGHT(AU49,7)="ce-cppt","902",""))))))))))</f>
        <v/>
      </c>
      <c r="AU52" s="66" t="str">
        <f>IF(AT52="","",IF(OR(AT$3=Recap!$A$50,AT$3=Recap!$A$51,AT$3=Recap!$A$52,AT$3=Recap!$A$53,AT$3=Recap!$A$54,AT$3=Recap!$A$55,AT$3=Recap!$A$56,AT$3=Recap!$A$57,AT$3=Recap!$A$58,AT$3=Recap!$A$59,AT$3=Recap!$A$60,AT$3=Recap!$A$61),(AT51+AU51)/1,AT51+AU51))</f>
        <v/>
      </c>
      <c r="AV52" s="86" t="str">
        <f>IF(RIGHT(AW49,4)="cuht","171",IF(RIGHT(AW49,4)="netu","172",IF(RIGHT(AW49,4)="auht","173",IF(OR(RIGHT(AW49,4)="ppou",RIGHT(AW49,5)="prepa"),"360",IF(RIGHT(AW49,4)="cpou","361",IF(OR(RIGHT(AW49,4)="apou",RIGHT(AW49,6)="molinf"),"363",IF(RIGHT(AW49,4)="netp","364",IF(RIGHT(AW49,4)="cmtr","365",IF(LEFT(AW49,4)="form","873",IF(RIGHT(AW49,7)="ce-cppt","902",""))))))))))</f>
        <v/>
      </c>
      <c r="AW52" s="86" t="str">
        <f>IF(AV52="","",IF(OR(AV$3=Recap!$A$50,AV$3=Recap!$A$51,AV$3=Recap!$A$52,AV$3=Recap!$A$53,AV$3=Recap!$A$54,AV$3=Recap!$A$55,AV$3=Recap!$A$56,AV$3=Recap!$A$57,AV$3=Recap!$A$58,AV$3=Recap!$A$59,AV$3=Recap!$A$60,AV$3=Recap!$A$61),(AV51+AW51)/1,AV51+AW51))</f>
        <v/>
      </c>
      <c r="AX52" s="66" t="str">
        <f>IF(RIGHT(AY49,4)="cuht","171",IF(RIGHT(AY49,4)="netu","172",IF(RIGHT(AY49,4)="auht","173",IF(OR(RIGHT(AY49,4)="ppou",RIGHT(AY49,5)="prepa"),"360",IF(RIGHT(AY49,4)="cpou","361",IF(OR(RIGHT(AY49,4)="apou",RIGHT(AY49,6)="molinf"),"363",IF(RIGHT(AY49,4)="netp","364",IF(RIGHT(AY49,4)="cmtr","365",IF(LEFT(AY49,4)="form","873",IF(RIGHT(AY49,7)="ce-cppt","902",""))))))))))</f>
        <v/>
      </c>
      <c r="AY52" s="66" t="str">
        <f>IF(AX52="","",IF(OR(AX$3=Recap!$A$50,AX$3=Recap!$A$51,AX$3=Recap!$A$52,AX$3=Recap!$A$53,AX$3=Recap!$A$54,AX$3=Recap!$A$55,AX$3=Recap!$A$56,AX$3=Recap!$A$57,AX$3=Recap!$A$58,AX$3=Recap!$A$59,AX$3=Recap!$A$60,AX$3=Recap!$A$61),(AX51+AY51)/1,AX51+AY51))</f>
        <v/>
      </c>
      <c r="AZ52" s="66" t="str">
        <f>IF(RIGHT(BA49,4)="cuht","171",IF(RIGHT(BA49,4)="netu","172",IF(RIGHT(BA49,4)="auht","173",IF(OR(RIGHT(BA49,4)="ppou",RIGHT(BA49,5)="prepa"),"360",IF(RIGHT(BA49,4)="cpou","361",IF(OR(RIGHT(BA49,4)="apou",RIGHT(BA49,6)="molinf"),"363",IF(RIGHT(BA49,4)="netp","364",IF(RIGHT(BA49,4)="cmtr","365",IF(LEFT(BA49,4)="form","873",IF(RIGHT(BA49,7)="ce-cppt","902",""))))))))))</f>
        <v/>
      </c>
      <c r="BA52" s="66" t="str">
        <f>IF(AZ52="","",IF(OR(AZ$3=Recap!$A$50,AZ$3=Recap!$A$51,AZ$3=Recap!$A$52,AZ$3=Recap!$A$53,AZ$3=Recap!$A$54,AZ$3=Recap!$A$55,AZ$3=Recap!$A$56,AZ$3=Recap!$A$57,AZ$3=Recap!$A$58,AZ$3=Recap!$A$59,AZ$3=Recap!$A$60,AZ$3=Recap!$A$61),(AZ51+BA51)/1,AZ51+BA51))</f>
        <v/>
      </c>
      <c r="BB52" s="66" t="str">
        <f>IF(RIGHT(BC49,4)="cuht","171",IF(RIGHT(BC49,4)="netu","172",IF(RIGHT(BC49,4)="auht","173",IF(OR(RIGHT(BC49,4)="ppou",RIGHT(BC49,5)="prepa"),"360",IF(RIGHT(BC49,4)="cpou","361",IF(OR(RIGHT(BC49,4)="apou",RIGHT(BC49,6)="molinf"),"363",IF(RIGHT(BC49,4)="netp","364",IF(RIGHT(BC49,4)="cmtr","365",IF(LEFT(BC49,4)="form","873",IF(RIGHT(BC49,7)="ce-cppt","902",""))))))))))</f>
        <v/>
      </c>
      <c r="BC52" s="66" t="str">
        <f>IF(BB52="","",IF(OR(BB$3=Recap!$A$50,BB$3=Recap!$A$51,BB$3=Recap!$A$52,BB$3=Recap!$A$53,BB$3=Recap!$A$54,BB$3=Recap!$A$55,BB$3=Recap!$A$56,BB$3=Recap!$A$57,BB$3=Recap!$A$58,BB$3=Recap!$A$59,BB$3=Recap!$A$60,BB$3=Recap!$A$61),(BB51+BC51)/1,BB51+BC51))</f>
        <v/>
      </c>
      <c r="BD52" s="66" t="str">
        <f>IF(RIGHT(BE49,4)="cuht","171",IF(RIGHT(BE49,4)="netu","172",IF(RIGHT(BE49,4)="auht","173",IF(OR(RIGHT(BE49,4)="ppou",RIGHT(BE49,5)="prepa"),"360",IF(RIGHT(BE49,4)="cpou","361",IF(OR(RIGHT(BE49,4)="apou",RIGHT(BE49,6)="molinf"),"363",IF(RIGHT(BE49,4)="netp","364",IF(RIGHT(BE49,4)="cmtr","365",IF(LEFT(BE49,4)="form","873",IF(RIGHT(BE49,7)="ce-cppt","902",""))))))))))</f>
        <v/>
      </c>
      <c r="BE52" s="66" t="str">
        <f>IF(BD52="","",IF(OR(BD$3=Recap!$A$50,BD$3=Recap!$A$51,BD$3=Recap!$A$52,BD$3=Recap!$A$53,BD$3=Recap!$A$54,BD$3=Recap!$A$55,BD$3=Recap!$A$56,BD$3=Recap!$A$57,BD$3=Recap!$A$58,BD$3=Recap!$A$59,BD$3=Recap!$A$60,BD$3=Recap!$A$61),(BD51+BE51)/1,BD51+BE51))</f>
        <v/>
      </c>
      <c r="BF52" s="66" t="str">
        <f>IF(RIGHT(BG49,4)="cuht","171",IF(RIGHT(BG49,4)="netu","172",IF(RIGHT(BG49,4)="auht","173",IF(OR(RIGHT(BG49,4)="ppou",RIGHT(BG49,5)="prepa"),"360",IF(RIGHT(BG49,4)="cpou","361",IF(OR(RIGHT(BG49,4)="apou",RIGHT(BG49,6)="molinf"),"363",IF(RIGHT(BG49,4)="netp","364",IF(RIGHT(BG49,4)="cmtr","365",IF(LEFT(BG49,4)="form","873",IF(RIGHT(BG49,7)="ce-cppt","902",""))))))))))</f>
        <v/>
      </c>
      <c r="BG52" s="66" t="str">
        <f>IF(BF52="","",IF(OR(BF$3=Recap!$A$50,BF$3=Recap!$A$51,BF$3=Recap!$A$52,BF$3=Recap!$A$53,BF$3=Recap!$A$54,BF$3=Recap!$A$55,BF$3=Recap!$A$56,BF$3=Recap!$A$57,BF$3=Recap!$A$58,BF$3=Recap!$A$59,BF$3=Recap!$A$60,BF$3=Recap!$A$61),(BF51+BG51)/1,BF51+BG51))</f>
        <v/>
      </c>
      <c r="BH52" s="12"/>
    </row>
    <row r="53" spans="1:60" ht="14.4" customHeight="1" x14ac:dyDescent="0.3">
      <c r="A53" s="125" t="s">
        <v>102</v>
      </c>
      <c r="B53" s="81"/>
      <c r="C53" s="100" t="s">
        <v>27</v>
      </c>
      <c r="D53" s="68"/>
      <c r="E53" s="120" t="s">
        <v>26</v>
      </c>
      <c r="F53" s="68"/>
      <c r="G53" s="120" t="s">
        <v>26</v>
      </c>
      <c r="H53" s="68"/>
      <c r="I53" s="120" t="s">
        <v>26</v>
      </c>
      <c r="J53" s="68"/>
      <c r="K53" s="120" t="s">
        <v>26</v>
      </c>
      <c r="L53" s="79"/>
      <c r="M53" s="100"/>
      <c r="N53" s="79"/>
      <c r="O53" s="98"/>
      <c r="P53" s="55">
        <v>0.33333333333333331</v>
      </c>
      <c r="Q53" s="95" t="s">
        <v>51</v>
      </c>
      <c r="R53" s="55">
        <v>0.33333333333333331</v>
      </c>
      <c r="S53" s="95" t="s">
        <v>51</v>
      </c>
      <c r="T53" s="57"/>
      <c r="U53" s="106" t="s">
        <v>53</v>
      </c>
      <c r="V53" s="55">
        <v>0.33333333333333331</v>
      </c>
      <c r="W53" s="95" t="s">
        <v>51</v>
      </c>
      <c r="X53" s="55">
        <v>0.33333333333333331</v>
      </c>
      <c r="Y53" s="95" t="s">
        <v>51</v>
      </c>
      <c r="Z53" s="79"/>
      <c r="AA53" s="116"/>
      <c r="AB53" s="79"/>
      <c r="AC53" s="118"/>
      <c r="AD53" s="97">
        <f ca="1">SUM(P55:AC55)</f>
        <v>1.6250000000000002</v>
      </c>
      <c r="AE53" s="55"/>
      <c r="AF53" s="106" t="s">
        <v>29</v>
      </c>
      <c r="AG53" s="79"/>
      <c r="AH53" s="116" t="s">
        <v>27</v>
      </c>
      <c r="AI53" s="57"/>
      <c r="AJ53" s="106" t="s">
        <v>53</v>
      </c>
      <c r="AK53" s="57"/>
      <c r="AL53" s="106" t="s">
        <v>29</v>
      </c>
      <c r="AM53" s="57"/>
      <c r="AN53" s="106" t="s">
        <v>29</v>
      </c>
      <c r="AO53" s="79"/>
      <c r="AP53" s="116"/>
      <c r="AQ53" s="79"/>
      <c r="AR53" s="118"/>
      <c r="AS53" s="97">
        <f ca="1">SUM(AE55:AR55)</f>
        <v>0</v>
      </c>
      <c r="AT53" s="55"/>
      <c r="AU53" s="106"/>
      <c r="AV53" s="79"/>
      <c r="AW53" s="116"/>
      <c r="AX53" s="57"/>
      <c r="AY53" s="106"/>
      <c r="AZ53" s="57"/>
      <c r="BA53" s="106"/>
      <c r="BB53" s="57"/>
      <c r="BC53" s="106"/>
      <c r="BD53" s="57"/>
      <c r="BE53" s="106"/>
      <c r="BF53" s="57"/>
      <c r="BG53" s="122"/>
      <c r="BH53" s="124">
        <f ca="1">SUM(AT55:BG55)</f>
        <v>0</v>
      </c>
    </row>
    <row r="54" spans="1:60" ht="16.2" thickBot="1" x14ac:dyDescent="0.35">
      <c r="A54" s="126"/>
      <c r="B54" s="82"/>
      <c r="C54" s="101"/>
      <c r="D54" s="70"/>
      <c r="E54" s="121"/>
      <c r="F54" s="70"/>
      <c r="G54" s="121"/>
      <c r="H54" s="70"/>
      <c r="I54" s="121"/>
      <c r="J54" s="70"/>
      <c r="K54" s="121"/>
      <c r="L54" s="80"/>
      <c r="M54" s="101"/>
      <c r="N54" s="80"/>
      <c r="O54" s="99"/>
      <c r="P54" s="56">
        <v>0.68125000000000002</v>
      </c>
      <c r="Q54" s="96"/>
      <c r="R54" s="56">
        <v>0.68125000000000002</v>
      </c>
      <c r="S54" s="96"/>
      <c r="T54" s="58"/>
      <c r="U54" s="107"/>
      <c r="V54" s="77">
        <v>0.72291666666666676</v>
      </c>
      <c r="W54" s="96"/>
      <c r="X54" s="56">
        <v>0.68125000000000002</v>
      </c>
      <c r="Y54" s="96"/>
      <c r="Z54" s="80"/>
      <c r="AA54" s="117"/>
      <c r="AB54" s="80"/>
      <c r="AC54" s="119"/>
      <c r="AD54" s="97"/>
      <c r="AE54" s="56"/>
      <c r="AF54" s="107"/>
      <c r="AG54" s="80"/>
      <c r="AH54" s="117"/>
      <c r="AI54" s="58"/>
      <c r="AJ54" s="107"/>
      <c r="AK54" s="58"/>
      <c r="AL54" s="107"/>
      <c r="AM54" s="58"/>
      <c r="AN54" s="107"/>
      <c r="AO54" s="80"/>
      <c r="AP54" s="117"/>
      <c r="AQ54" s="80"/>
      <c r="AR54" s="119"/>
      <c r="AS54" s="97"/>
      <c r="AT54" s="56"/>
      <c r="AU54" s="107"/>
      <c r="AV54" s="80"/>
      <c r="AW54" s="117"/>
      <c r="AX54" s="58"/>
      <c r="AY54" s="107"/>
      <c r="AZ54" s="58"/>
      <c r="BA54" s="107"/>
      <c r="BB54" s="58"/>
      <c r="BC54" s="107"/>
      <c r="BD54" s="58"/>
      <c r="BE54" s="107"/>
      <c r="BF54" s="58"/>
      <c r="BG54" s="123"/>
      <c r="BH54" s="124"/>
    </row>
    <row r="55" spans="1:60" ht="15" hidden="1" customHeight="1" x14ac:dyDescent="0.4">
      <c r="A55" s="52"/>
      <c r="B55" s="66">
        <f ca="1">IF(B$3&gt;$BI$4,0,IF(OR(ISBLANK(B53),ISBLANK(B54),ISBLANK(C53),LEFT(C53,4)="jour",LEFT(C53,4)="form"),0,IF(COUNTIF(fériés,B$3)&gt;0,MOD((B54-B53),1)*1,MOD((B54-B53),1))))</f>
        <v>0</v>
      </c>
      <c r="C55" s="66">
        <f ca="1">IF(B$3&gt;$BI$4,0,IF(AND(ISNUMBER(B53),ISNUMBER(B54),OR(LEFT(C53,4)="jour",LEFT(C53,4)="form")),IF(COUNTIF(fériés,B$3)&gt;0,MOD(-$BH$4+(B54-B53),1)*1,MOD(-$BH$4+(B54-B53),1)),IF(AND(ISBLANK(B53),ISBLANK(B54)),IF(OR(C53="r",C53="c",C53="a",C53="m",C53="f",C53="cp",C53="s",C53="congé parent"),$BH$3,0),0)))</f>
        <v>0.31666666666666665</v>
      </c>
      <c r="D55" s="66">
        <f ca="1">IF(D$3&gt;$BI$4,0,IF(OR(ISBLANK(D53),ISBLANK(D54),ISBLANK(E53),LEFT(E53,4)="jour",LEFT(E53,4)="form"),0,IF(COUNTIF(fériés,D$3)&gt;0,MOD((D54-D53),1)*1,MOD((D54-D53),1))))</f>
        <v>0</v>
      </c>
      <c r="E55" s="66">
        <f ca="1">IF(D$3&gt;$BI$4,0,IF(AND(ISNUMBER(D53),ISNUMBER(D54),OR(LEFT(E53,4)="jour",LEFT(E53,4)="form")),IF(COUNTIF(fériés,D$3)&gt;0,MOD(-$BH$4+(D54-D53),1)*1,MOD(-$BH$4+(D54-D53),1)),IF(AND(ISBLANK(D53),ISBLANK(D54)),IF(OR(E53="r",E53="c",E53="a",E53="m",E53="f",E53="cp",E53="s",E53="congé parent"),$BH$3,0),0)))</f>
        <v>0.31666666666666665</v>
      </c>
      <c r="F55" s="66">
        <f ca="1">IF(F$3&gt;$BI$4,0,IF(OR(ISBLANK(F53),ISBLANK(F54),ISBLANK(G53),LEFT(G53,4)="jour",LEFT(G53,4)="form"),0,IF(COUNTIF(fériés,F$3)&gt;0,MOD((F54-F53),1)*1,MOD((F54-F53),1))))</f>
        <v>0</v>
      </c>
      <c r="G55" s="66">
        <f ca="1">IF(F$3&gt;$BI$4,0,IF(AND(ISNUMBER(F53),ISNUMBER(F54),OR(LEFT(G53,4)="jour",LEFT(G53,4)="form")),IF(COUNTIF(fériés,F$3)&gt;0,MOD(-$BH$4+(F54-F53),1)*1,MOD(-$BH$4+(F54-F53),1)),IF(AND(ISBLANK(F53),ISBLANK(F54)),IF(OR(G53="r",G53="c",G53="a",G53="m",G53="f",G53="cp",G53="s",G53="congé parent"),$BH$3,0),0)))</f>
        <v>0.31666666666666665</v>
      </c>
      <c r="H55" s="66">
        <f ca="1">IF(H$3&gt;$BI$4,0,IF(OR(ISBLANK(H53),ISBLANK(H54),ISBLANK(I53),LEFT(I53,4)="jour",LEFT(I53,4)="form"),0,IF(COUNTIF(fériés,H$3)&gt;0,MOD((H54-H53),1)*1,MOD((H54-H53),1))))</f>
        <v>0</v>
      </c>
      <c r="I55" s="66">
        <f ca="1">IF(H$3&gt;$BI$4,0,IF(AND(ISNUMBER(H53),ISNUMBER(H54),OR(LEFT(I53,4)="jour",LEFT(I53,4)="form")),IF(COUNTIF(fériés,H$3)&gt;0,MOD(-$BH$4+(H54-H53),1)*1,MOD(-$BH$4+(H54-H53),1)),IF(AND(ISBLANK(H53),ISBLANK(H54)),IF(OR(I53="r",I53="c",I53="a",I53="m",I53="f",I53="cp",I53="s",I53="congé parent"),$BH$3,0),0)))</f>
        <v>0.31666666666666665</v>
      </c>
      <c r="J55" s="66">
        <f ca="1">IF(J$3&gt;$BI$4,0,IF(OR(ISBLANK(J53),ISBLANK(J54),ISBLANK(K53),LEFT(K53,4)="jour",LEFT(K53,4)="form"),0,IF(COUNTIF(fériés,J$3)&gt;0,MOD((J54-J53),1)*1,MOD((J54-J53),1))))</f>
        <v>0</v>
      </c>
      <c r="K55" s="66">
        <f ca="1">IF(J$3&gt;$BI$4,0,IF(AND(ISNUMBER(J53),ISNUMBER(J54),OR(LEFT(K53,4)="jour",LEFT(K53,4)="form")),IF(COUNTIF(fériés,J$3)&gt;0,MOD(-$BH$4+(J54-J53),1)*1,MOD(-$BH$4+(J54-J53),1)),IF(AND(ISBLANK(J53),ISBLANK(J54)),IF(OR(K53="r",K53="c",K53="a",K53="m",K53="f",K53="cp",K53="s",K53="congé parent"),$BH$3,0),0)))</f>
        <v>0.31666666666666665</v>
      </c>
      <c r="L55" s="86">
        <f ca="1">IF(L$3&gt;$BI$4,0,IF(OR(ISBLANK(L53),ISBLANK(L54),ISBLANK(M53),LEFT(M53,4)="jour",LEFT(M53,4)="form"),0,IF(COUNTIF(fériés,L$3)&gt;0,MOD((L54-L53),1)*1,MOD((L54-L53),1))))</f>
        <v>0</v>
      </c>
      <c r="M55" s="86">
        <f ca="1">IF(L$3&gt;$BI$4,0,IF(AND(ISNUMBER(L53),ISNUMBER(L54),OR(LEFT(M53,4)="jour",LEFT(M53,4)="form")),IF(COUNTIF(fériés,L$3)&gt;0,MOD(-$BH$4+(L54-L53),1)*1,MOD(-$BH$4+(L54-L53),1)),IF(AND(ISBLANK(L53),ISBLANK(L54)),IF(OR(M53="r",M53="c",M53="a",M53="m",M53="f",M53="cp",M53="s",M53="congé parent"),$BH$3,0),0)))</f>
        <v>0</v>
      </c>
      <c r="N55" s="86">
        <f ca="1">IF(N$3&gt;$BI$4,0,IF(OR(ISBLANK(N53),ISBLANK(N54),ISBLANK(O53),LEFT(O53,4)="jour",LEFT(O53,4)="form"),0,IF(COUNTIF(fériés,N$3)&gt;0,MOD((N54-N53),1)*1,MOD((N54-N53),1))))</f>
        <v>0</v>
      </c>
      <c r="O55" s="86">
        <f ca="1">IF(N$3&gt;$BI$4,0,IF(AND(ISNUMBER(N53),ISNUMBER(N54),OR(LEFT(O53,4)="jour",LEFT(O53,4)="form")),IF(COUNTIF(fériés,N$3)&gt;0,MOD(-$BH$4+(N54-N53),1)*1,MOD(-$BH$4+(N54-N53),1)),IF(AND(ISBLANK(N53),ISBLANK(N54)),IF(OR(O53="r",O53="c",O53="a",O53="m",O53="f",O53="cp",O53="s",O53="congé parent"),$BH$3,0),0)))</f>
        <v>0</v>
      </c>
      <c r="P55" s="66">
        <f ca="1">IF(P$3&gt;$BI$4,0,IF(OR(ISBLANK(P53),ISBLANK(P54),ISBLANK(Q53),LEFT(Q53,4)="jour",LEFT(Q53,4)="form"),0,IF(COUNTIF(fériés,P$3)&gt;0,MOD((P54-P53),1)*1,MOD((P54-P53),1))))</f>
        <v>0</v>
      </c>
      <c r="Q55" s="66">
        <f ca="1">IF(P$3&gt;$BI$4,0,IF(AND(ISNUMBER(P53),ISNUMBER(P54),OR(LEFT(Q53,4)="jour",LEFT(Q53,4)="form")),IF(COUNTIF(fériés,P$3)&gt;0,MOD(-$BH$4+(P54-P53),1)*1,MOD(-$BH$4+(P54-P53),1)),IF(AND(ISBLANK(P53),ISBLANK(P54)),IF(OR(Q53="r",Q53="c",Q53="a",Q53="m",Q53="f",Q53="cp",Q53="s",Q53="congé parent"),$BH$3,0),0)))</f>
        <v>0.31666666666666671</v>
      </c>
      <c r="R55" s="66">
        <f ca="1">IF(R$3&gt;$BI$4,0,IF(OR(ISBLANK(R53),ISBLANK(R54),ISBLANK(S53),LEFT(S53,4)="jour",LEFT(S53,4)="form"),0,IF(COUNTIF(fériés,R$3)&gt;0,MOD((R54-R53),1)*1,MOD((R54-R53),1))))</f>
        <v>0</v>
      </c>
      <c r="S55" s="66">
        <f ca="1">IF(R$3&gt;$BI$4,0,IF(AND(ISNUMBER(R53),ISNUMBER(R54),OR(LEFT(S53,4)="jour",LEFT(S53,4)="form")),IF(COUNTIF(fériés,R$3)&gt;0,MOD(-$BH$4+(R54-R53),1)*1,MOD(-$BH$4+(R54-R53),1)),IF(AND(ISBLANK(R53),ISBLANK(R54)),IF(OR(S53="r",S53="c",S53="a",S53="m",S53="f",S53="cp",S53="s",S53="congé parent"),$BH$3,0),0)))</f>
        <v>0.31666666666666671</v>
      </c>
      <c r="T55" s="66">
        <f ca="1">IF(T$3&gt;$BI$4,0,IF(OR(ISBLANK(T53),ISBLANK(T54),ISBLANK(U53),LEFT(U53,4)="jour",LEFT(U53,4)="form"),0,IF(COUNTIF(fériés,T$3)&gt;0,MOD((T54-T53),1)*1,MOD((T54-T53),1))))</f>
        <v>0</v>
      </c>
      <c r="U55" s="66">
        <f ca="1">IF(T$3&gt;$BI$4,0,IF(AND(ISNUMBER(T53),ISNUMBER(T54),OR(LEFT(U53,4)="jour",LEFT(U53,4)="form")),IF(COUNTIF(fériés,T$3)&gt;0,MOD(-$BH$4+(T54-T53),1)*1,MOD(-$BH$4+(T54-T53),1)),IF(AND(ISBLANK(T53),ISBLANK(T54)),IF(OR(U53="r",U53="c",U53="a",U53="m",U53="f",U53="cp",U53="s",U53="congé parent"),$BH$3,0),0)))</f>
        <v>0.31666666666666665</v>
      </c>
      <c r="V55" s="66">
        <f ca="1">IF(V$3&gt;$BI$4,0,IF(OR(ISBLANK(V53),ISBLANK(V54),ISBLANK(W53),LEFT(W53,4)="jour",LEFT(W53,4)="form"),0,IF(COUNTIF(fériés,V$3)&gt;0,MOD((V54-V53),1)*1,MOD((V54-V53),1))))</f>
        <v>0</v>
      </c>
      <c r="W55" s="66">
        <f ca="1">IF(V$3&gt;$BI$4,0,IF(AND(ISNUMBER(V53),ISNUMBER(V54),OR(LEFT(W53,4)="jour",LEFT(W53,4)="form")),IF(COUNTIF(fériés,V$3)&gt;0,MOD(-$BH$4+(V54-V53),1)*1,MOD(-$BH$4+(V54-V53),1)),IF(AND(ISBLANK(V53),ISBLANK(V54)),IF(OR(W53="r",W53="c",W53="a",W53="m",W53="f",W53="cp",W53="s",W53="congé parent"),$BH$3,0),0)))</f>
        <v>0.35833333333333345</v>
      </c>
      <c r="X55" s="66">
        <f ca="1">IF(X$3&gt;$BI$4,0,IF(OR(ISBLANK(X53),ISBLANK(X54),ISBLANK(Y53),LEFT(Y53,4)="jour",LEFT(Y53,4)="form"),0,IF(COUNTIF(fériés,X$3)&gt;0,MOD((X54-X53),1)*1,MOD((X54-X53),1))))</f>
        <v>0</v>
      </c>
      <c r="Y55" s="66">
        <f ca="1">IF(X$3&gt;$BI$4,0,IF(AND(ISNUMBER(X53),ISNUMBER(X54),OR(LEFT(Y53,4)="jour",LEFT(Y53,4)="form")),IF(COUNTIF(fériés,X$3)&gt;0,MOD(-$BH$4+(X54-X53),1)*1,MOD(-$BH$4+(X54-X53),1)),IF(AND(ISBLANK(X53),ISBLANK(X54)),IF(OR(Y53="r",Y53="c",Y53="a",Y53="m",Y53="f",Y53="cp",Y53="s",Y53="congé parent"),$BH$3,0),0)))</f>
        <v>0.31666666666666671</v>
      </c>
      <c r="Z55" s="86">
        <f ca="1">IF(Z$3&gt;$BI$4,0,IF(OR(ISBLANK(Z53),ISBLANK(Z54),ISBLANK(AA53),LEFT(AA53,4)="jour",LEFT(AA53,4)="form"),0,IF(COUNTIF(fériés,Z$3)&gt;0,MOD((Z54-Z53),1)*1,MOD((Z54-Z53),1))))</f>
        <v>0</v>
      </c>
      <c r="AA55" s="86">
        <f ca="1">IF(Z$3&gt;$BI$4,0,IF(AND(ISNUMBER(Z53),ISNUMBER(Z54),OR(LEFT(AA53,4)="jour",LEFT(AA53,4)="form")),IF(COUNTIF(fériés,Z$3)&gt;0,MOD(-$BH$4+(Z54-Z53),1)*1,MOD(-$BH$4+(Z54-Z53),1)),IF(AND(ISBLANK(Z53),ISBLANK(Z54)),IF(OR(AA53="r",AA53="c",AA53="a",AA53="m",AA53="f",AA53="cp",AA53="s",AA53="congé parent"),$BH$3,0),0)))</f>
        <v>0</v>
      </c>
      <c r="AB55" s="86">
        <f ca="1">IF(AB$3&gt;$BI$4,0,IF(OR(ISBLANK(AB53),ISBLANK(AB54),ISBLANK(AC53),LEFT(AC53,4)="jour",LEFT(AC53,4)="form"),0,IF(COUNTIF(fériés,AB$3)&gt;0,MOD((AB54-AB53),1)*1,MOD((AB54-AB53),1))))</f>
        <v>0</v>
      </c>
      <c r="AC55" s="86">
        <f ca="1">IF(AB$3&gt;$BI$4,0,IF(AND(ISNUMBER(AB53),ISNUMBER(AB54),OR(LEFT(AC53,4)="jour",LEFT(AC53,4)="form")),IF(COUNTIF(fériés,AB$3)&gt;0,MOD(-$BH$4+(AB54-AB53),1)*1,MOD(-$BH$4+(AB54-AB53),1)),IF(AND(ISBLANK(AB53),ISBLANK(AB54)),IF(OR(AC53="r",AC53="c",AC53="a",AC53="m",AC53="f",AC53="cp",AC53="s",AC53="congé parent"),$BH$3,0),0)))</f>
        <v>0</v>
      </c>
      <c r="AD55" s="61"/>
      <c r="AE55" s="66">
        <f ca="1">IF(AE$3&gt;$BI$4,0,IF(OR(ISBLANK(AE53),ISBLANK(AE54),ISBLANK(AF53),LEFT(AF53,4)="jour",LEFT(AF53,4)="form"),0,IF(COUNTIF(fériés,AE$3)&gt;0,MOD((AE54-AE53),1)*1,MOD((AE54-AE53),1))))</f>
        <v>0</v>
      </c>
      <c r="AF55" s="66">
        <f ca="1">IF(AE$3&gt;$BI$4,0,IF(AND(ISNUMBER(AE53),ISNUMBER(AE54),OR(LEFT(AF53,4)="jour",LEFT(AF53,4)="form")),IF(COUNTIF(fériés,AE$3)&gt;0,MOD(-$BH$4+(AE54-AE53),1)*1,MOD(-$BH$4+(AE54-AE53),1)),IF(AND(ISBLANK(AE53),ISBLANK(AE54)),IF(OR(AF53="r",AF53="c",AF53="a",AF53="m",AF53="f",AF53="cp",AF53="s",AF53="congé parent"),$BH$3,0),0)))</f>
        <v>0</v>
      </c>
      <c r="AG55" s="86">
        <f ca="1">IF(AG$3&gt;$BI$4,0,IF(OR(ISBLANK(AG53),ISBLANK(AG54),ISBLANK(AH53),LEFT(AH53,4)="jour",LEFT(AH53,4)="form"),0,IF(COUNTIF(fériés,AG$3)&gt;0,MOD((AG54-AG53),1)*1,MOD((AG54-AG53),1))))</f>
        <v>0</v>
      </c>
      <c r="AH55" s="86">
        <f ca="1">IF(AG$3&gt;$BI$4,0,IF(AND(ISNUMBER(AG53),ISNUMBER(AG54),OR(LEFT(AH53,4)="jour",LEFT(AH53,4)="form")),IF(COUNTIF(fériés,AG$3)&gt;0,MOD(-$BH$4+(AG54-AG53),1)*1,MOD(-$BH$4+(AG54-AG53),1)),IF(AND(ISBLANK(AG53),ISBLANK(AG54)),IF(OR(AH53="r",AH53="c",AH53="a",AH53="m",AH53="f",AH53="cp",AH53="s",AH53="congé parent"),$BH$3,0),0)))</f>
        <v>0</v>
      </c>
      <c r="AI55" s="66">
        <f ca="1">IF(AI$3&gt;$BI$4,0,IF(OR(ISBLANK(AI53),ISBLANK(AI54),ISBLANK(AJ53),LEFT(AJ53,4)="jour",LEFT(AJ53,4)="form"),0,IF(COUNTIF(fériés,AI$3)&gt;0,MOD((AI54-AI53),1)*1,MOD((AI54-AI53),1))))</f>
        <v>0</v>
      </c>
      <c r="AJ55" s="66">
        <f ca="1">IF(AI$3&gt;$BI$4,0,IF(AND(ISNUMBER(AI53),ISNUMBER(AI54),OR(LEFT(AJ53,4)="jour",LEFT(AJ53,4)="form")),IF(COUNTIF(fériés,AI$3)&gt;0,MOD(-$BH$4+(AI54-AI53),1)*1,MOD(-$BH$4+(AI54-AI53),1)),IF(AND(ISBLANK(AI53),ISBLANK(AI54)),IF(OR(AJ53="r",AJ53="c",AJ53="a",AJ53="m",AJ53="f",AJ53="cp",AJ53="s",AJ53="congé parent"),$BH$3,0),0)))</f>
        <v>0</v>
      </c>
      <c r="AK55" s="66">
        <f ca="1">IF(AK$3&gt;$BI$4,0,IF(OR(ISBLANK(AK53),ISBLANK(AK54),ISBLANK(AL53),LEFT(AL53,4)="jour",LEFT(AL53,4)="form"),0,IF(COUNTIF(fériés,AK$3)&gt;0,MOD((AK54-AK53),1)*1,MOD((AK54-AK53),1))))</f>
        <v>0</v>
      </c>
      <c r="AL55" s="66">
        <f ca="1">IF(AK$3&gt;$BI$4,0,IF(AND(ISNUMBER(AK53),ISNUMBER(AK54),OR(LEFT(AL53,4)="jour",LEFT(AL53,4)="form")),IF(COUNTIF(fériés,AK$3)&gt;0,MOD(-$BH$4+(AK54-AK53),1)*1,MOD(-$BH$4+(AK54-AK53),1)),IF(AND(ISBLANK(AK53),ISBLANK(AK54)),IF(OR(AL53="r",AL53="c",AL53="a",AL53="m",AL53="f",AL53="cp",AL53="s",AL53="congé parent"),$BH$3,0),0)))</f>
        <v>0</v>
      </c>
      <c r="AM55" s="66">
        <f ca="1">IF(AM$3&gt;$BI$4,0,IF(OR(ISBLANK(AM53),ISBLANK(AM54),ISBLANK(AN53),LEFT(AN53,4)="jour",LEFT(AN53,4)="form"),0,IF(COUNTIF(fériés,AM$3)&gt;0,MOD((AM54-AM53),1)*1,MOD((AM54-AM53),1))))</f>
        <v>0</v>
      </c>
      <c r="AN55" s="66">
        <f ca="1">IF(AM$3&gt;$BI$4,0,IF(AND(ISNUMBER(AM53),ISNUMBER(AM54),OR(LEFT(AN53,4)="jour",LEFT(AN53,4)="form")),IF(COUNTIF(fériés,AM$3)&gt;0,MOD(-$BH$4+(AM54-AM53),1)*1,MOD(-$BH$4+(AM54-AM53),1)),IF(AND(ISBLANK(AM53),ISBLANK(AM54)),IF(OR(AN53="r",AN53="c",AN53="a",AN53="m",AN53="f",AN53="cp",AN53="s",AN53="congé parent"),$BH$3,0),0)))</f>
        <v>0</v>
      </c>
      <c r="AO55" s="86">
        <f ca="1">IF(AO$3&gt;$BI$4,0,IF(OR(ISBLANK(AO53),ISBLANK(AO54),ISBLANK(AP53),LEFT(AP53,4)="jour",LEFT(AP53,4)="form"),0,IF(COUNTIF(fériés,AO$3)&gt;0,MOD((AO54-AO53),1)*1,MOD((AO54-AO53),1))))</f>
        <v>0</v>
      </c>
      <c r="AP55" s="86">
        <f ca="1">IF(AO$3&gt;$BI$4,0,IF(AND(ISNUMBER(AO53),ISNUMBER(AO54),OR(LEFT(AP53,4)="jour",LEFT(AP53,4)="form")),IF(COUNTIF(fériés,AO$3)&gt;0,MOD(-$BH$4+(AO54-AO53),1)*1,MOD(-$BH$4+(AO54-AO53),1)),IF(AND(ISBLANK(AO53),ISBLANK(AO54)),IF(OR(AP53="r",AP53="c",AP53="a",AP53="m",AP53="f",AP53="cp",AP53="s",AP53="congé parent"),$BH$3,0),0)))</f>
        <v>0</v>
      </c>
      <c r="AQ55" s="86">
        <f ca="1">IF(AQ$3&gt;$BI$4,0,IF(OR(ISBLANK(AQ53),ISBLANK(AQ54),ISBLANK(AR53),LEFT(AR53,4)="jour",LEFT(AR53,4)="form"),0,IF(COUNTIF(fériés,AQ$3)&gt;0,MOD((AQ54-AQ53),1)*1,MOD((AQ54-AQ53),1))))</f>
        <v>0</v>
      </c>
      <c r="AR55" s="86">
        <f ca="1">IF(AQ$3&gt;$BI$4,0,IF(AND(ISNUMBER(AQ53),ISNUMBER(AQ54),OR(LEFT(AR53,4)="jour",LEFT(AR53,4)="form")),IF(COUNTIF(fériés,AQ$3)&gt;0,MOD(-$BH$4+(AQ54-AQ53),1)*1,MOD(-$BH$4+(AQ54-AQ53),1)),IF(AND(ISBLANK(AQ53),ISBLANK(AQ54)),IF(OR(AR53="r",AR53="c",AR53="a",AR53="m",AR53="f",AR53="cp",AR53="s",AR53="congé parent"),$BH$3,0),0)))</f>
        <v>0</v>
      </c>
      <c r="AS55" s="61"/>
      <c r="AT55" s="66">
        <f ca="1">IF(AT$3&gt;$BI$4,0,IF(OR(ISBLANK(AT53),ISBLANK(AT54),ISBLANK(AU53),LEFT(AU53,4)="jour",LEFT(AU53,4)="form"),0,IF(COUNTIF(fériés,AT$3)&gt;0,MOD((AT54-AT53),1)*1,MOD((AT54-AT53),1))))</f>
        <v>0</v>
      </c>
      <c r="AU55" s="66">
        <f ca="1">IF(AT$3&gt;$BI$4,0,IF(AND(ISNUMBER(AT53),ISNUMBER(AT54),OR(LEFT(AU53,4)="jour",LEFT(AU53,4)="form")),IF(COUNTIF(fériés,AT$3)&gt;0,MOD(-$BH$4+(AT54-AT53),1)*1,MOD(-$BH$4+(AT54-AT53),1)),IF(AND(ISBLANK(AT53),ISBLANK(AT54)),IF(OR(AU53="r",AU53="c",AU53="a",AU53="m",AU53="f",AU53="cp",AU53="s",AU53="congé parent"),$BH$3,0),0)))</f>
        <v>0</v>
      </c>
      <c r="AV55" s="86">
        <f ca="1">IF(AV$3&gt;$BI$4,0,IF(OR(ISBLANK(AV53),ISBLANK(AV54),ISBLANK(AW53),LEFT(AW53,4)="jour",LEFT(AW53,4)="form"),0,IF(COUNTIF(fériés,AV$3)&gt;0,MOD((AV54-AV53),1)*1,MOD((AV54-AV53),1))))</f>
        <v>0</v>
      </c>
      <c r="AW55" s="86">
        <f ca="1">IF(AV$3&gt;$BI$4,0,IF(AND(ISNUMBER(AV53),ISNUMBER(AV54),OR(LEFT(AW53,4)="jour",LEFT(AW53,4)="form")),IF(COUNTIF(fériés,AV$3)&gt;0,MOD(-$BH$4+(AV54-AV53),1)*1,MOD(-$BH$4+(AV54-AV53),1)),IF(AND(ISBLANK(AV53),ISBLANK(AV54)),IF(OR(AW53="r",AW53="c",AW53="a",AW53="m",AW53="f",AW53="cp",AW53="s",AW53="congé parent"),$BH$3,0),0)))</f>
        <v>0</v>
      </c>
      <c r="AX55" s="66">
        <f ca="1">IF(AX$3&gt;$BI$4,0,IF(OR(ISBLANK(AX53),ISBLANK(AX54),ISBLANK(AY53),LEFT(AY53,4)="jour",LEFT(AY53,4)="form"),0,IF(COUNTIF(fériés,AX$3)&gt;0,MOD((AX54-AX53),1)*1,MOD((AX54-AX53),1))))</f>
        <v>0</v>
      </c>
      <c r="AY55" s="66">
        <f ca="1">IF(AX$3&gt;$BI$4,0,IF(AND(ISNUMBER(AX53),ISNUMBER(AX54),OR(LEFT(AY53,4)="jour",LEFT(AY53,4)="form")),IF(COUNTIF(fériés,AX$3)&gt;0,MOD(-$BH$4+(AX54-AX53),1)*1,MOD(-$BH$4+(AX54-AX53),1)),IF(AND(ISBLANK(AX53),ISBLANK(AX54)),IF(OR(AY53="r",AY53="c",AY53="a",AY53="m",AY53="f",AY53="cp",AY53="s",AY53="congé parent"),$BH$3,0),0)))</f>
        <v>0</v>
      </c>
      <c r="AZ55" s="66">
        <f ca="1">IF(AZ$3&gt;$BI$4,0,IF(OR(ISBLANK(AZ53),ISBLANK(AZ54),ISBLANK(BA53),LEFT(BA53,4)="jour",LEFT(BA53,4)="form"),0,IF(COUNTIF(fériés,AZ$3)&gt;0,MOD((AZ54-AZ53),1)*1,MOD((AZ54-AZ53),1))))</f>
        <v>0</v>
      </c>
      <c r="BA55" s="66">
        <f ca="1">IF(AZ$3&gt;$BI$4,0,IF(AND(ISNUMBER(AZ53),ISNUMBER(AZ54),OR(LEFT(BA53,4)="jour",LEFT(BA53,4)="form")),IF(COUNTIF(fériés,AZ$3)&gt;0,MOD(-$BH$4+(AZ54-AZ53),1)*1,MOD(-$BH$4+(AZ54-AZ53),1)),IF(AND(ISBLANK(AZ53),ISBLANK(AZ54)),IF(OR(BA53="r",BA53="c",BA53="a",BA53="m",BA53="f",BA53="cp",BA53="s",BA53="congé parent"),$BH$3,0),0)))</f>
        <v>0</v>
      </c>
      <c r="BB55" s="66">
        <f ca="1">IF(BB$3&gt;$BI$4,0,IF(OR(ISBLANK(BB53),ISBLANK(BB54),ISBLANK(BC53),LEFT(BC53,4)="jour",LEFT(BC53,4)="form"),0,IF(COUNTIF(fériés,BB$3)&gt;0,MOD((BB54-BB53),1)*1,MOD((BB54-BB53),1))))</f>
        <v>0</v>
      </c>
      <c r="BC55" s="66">
        <f ca="1">IF(BB$3&gt;$BI$4,0,IF(AND(ISNUMBER(BB53),ISNUMBER(BB54),OR(LEFT(BC53,4)="jour",LEFT(BC53,4)="form")),IF(COUNTIF(fériés,BB$3)&gt;0,MOD(-$BH$4+(BB54-BB53),1)*1,MOD(-$BH$4+(BB54-BB53),1)),IF(AND(ISBLANK(BB53),ISBLANK(BB54)),IF(OR(BC53="r",BC53="c",BC53="a",BC53="m",BC53="f",BC53="cp",BC53="s",BC53="congé parent"),$BH$3,0),0)))</f>
        <v>0</v>
      </c>
      <c r="BD55" s="66">
        <f ca="1">IF(BD$3&gt;$BI$4,0,IF(OR(ISBLANK(BD53),ISBLANK(BD54),ISBLANK(BE53),LEFT(BE53,4)="jour",LEFT(BE53,4)="form"),0,IF(COUNTIF(fériés,BD$3)&gt;0,MOD((BD54-BD53),1)*1,MOD((BD54-BD53),1))))</f>
        <v>0</v>
      </c>
      <c r="BE55" s="66">
        <f ca="1">IF(BD$3&gt;$BI$4,0,IF(AND(ISNUMBER(BD53),ISNUMBER(BD54),OR(LEFT(BE53,4)="jour",LEFT(BE53,4)="form")),IF(COUNTIF(fériés,BD$3)&gt;0,MOD(-$BH$4+(BD54-BD53),1)*1,MOD(-$BH$4+(BD54-BD53),1)),IF(AND(ISBLANK(BD53),ISBLANK(BD54)),IF(OR(BE53="r",BE53="c",BE53="a",BE53="m",BE53="f",BE53="cp",BE53="s",BE53="congé parent"),$BH$3,0),0)))</f>
        <v>0</v>
      </c>
      <c r="BF55" s="66">
        <f ca="1">IF(BF$3&gt;$BI$4,0,IF(OR(ISBLANK(BF53),ISBLANK(BF54),ISBLANK(BG53),LEFT(BG53,4)="jour",LEFT(BG53,4)="form"),0,IF(COUNTIF(fériés,BF$3)&gt;0,MOD((BF54-BF53),1)*1,MOD((BF54-BF53),1))))</f>
        <v>0</v>
      </c>
      <c r="BG55" s="66">
        <f ca="1">IF(BF$3&gt;$BI$4,0,IF(AND(ISNUMBER(BF53),ISNUMBER(BF54),OR(LEFT(BG53,4)="jour",LEFT(BG53,4)="form")),IF(COUNTIF(fériés,BF$3)&gt;0,MOD(-$BH$4+(BF54-BF53),1)*1,MOD(-$BH$4+(BF54-BF53),1)),IF(AND(ISBLANK(BF53),ISBLANK(BF54)),IF(OR(BG53="r",BG53="c",BG53="a",BG53="m",BG53="f",BG53="cp",BG53="s",BG53="congé parent"),$BH$3,0),0)))</f>
        <v>0</v>
      </c>
      <c r="BH55" s="12">
        <f ca="1">SUM(B55:BG55)</f>
        <v>3.2083333333333335</v>
      </c>
    </row>
    <row r="56" spans="1:60" ht="15.6" hidden="1" customHeight="1" thickBot="1" x14ac:dyDescent="0.4">
      <c r="A56" s="52"/>
      <c r="B56" s="66" t="str">
        <f>IF(RIGHT(C53,4)="cuht","171",IF(RIGHT(C53,4)="netu","172",IF(RIGHT(C53,4)="auht","173",IF(OR(RIGHT(C53,4)="ppou",RIGHT(C53,5)="prepa"),"360",IF(RIGHT(C53,4)="cpou","361",IF(OR(RIGHT(C53,4)="apou",RIGHT(C53,6)="molinf"),"363",IF(RIGHT(C53,4)="netp","364",IF(RIGHT(C53,4)="cmtr","365",IF(LEFT(C53,4)="form","873",IF(RIGHT(C53,7)="ce-cppt","902",""))))))))))</f>
        <v/>
      </c>
      <c r="C56" s="66" t="str">
        <f>IF(B56="","",IF(OR(B$3=Recap!$A$50,B$3=Recap!$A$51,B$3=Recap!$A$52,B$3=Recap!$A$53,B$3=Recap!$A$54,B$3=Recap!$A$55,B$3=Recap!$A$56,B$3=Recap!$A$57,B$3=Recap!$A$58,B$3=Recap!$A$59,B$3=Recap!$A$60,B$3=Recap!$A$61),(B55+C55)/1,B55+C55))</f>
        <v/>
      </c>
      <c r="D56" s="66" t="str">
        <f>IF(RIGHT(E53,4)="cuht","171",IF(RIGHT(E53,4)="netu","172",IF(RIGHT(E53,4)="auht","173",IF(OR(RIGHT(E53,4)="ppou",RIGHT(E53,5)="prepa"),"360",IF(RIGHT(E53,4)="cpou","361",IF(OR(RIGHT(E53,4)="apou",RIGHT(E53,6)="molinf"),"363",IF(RIGHT(E53,4)="netp","364",IF(RIGHT(E53,4)="cmtr","365",IF(LEFT(E53,4)="form","873",IF(RIGHT(E53,7)="ce-cppt","902",""))))))))))</f>
        <v/>
      </c>
      <c r="E56" s="66" t="str">
        <f>IF(D56="","",IF(OR(D$3=Recap!$A$50,D$3=Recap!$A$51,D$3=Recap!$A$52,D$3=Recap!$A$53,D$3=Recap!$A$54,D$3=Recap!$A$55,D$3=Recap!$A$56,D$3=Recap!$A$57,D$3=Recap!$A$58,D$3=Recap!$A$59,D$3=Recap!$A$60,D$3=Recap!$A$61),(D55+E55)/1,D55+E55))</f>
        <v/>
      </c>
      <c r="F56" s="66" t="str">
        <f>IF(RIGHT(G53,4)="cuht","171",IF(RIGHT(G53,4)="netu","172",IF(RIGHT(G53,4)="auht","173",IF(OR(RIGHT(G53,4)="ppou",RIGHT(G53,5)="prepa"),"360",IF(RIGHT(G53,4)="cpou","361",IF(OR(RIGHT(G53,4)="apou",RIGHT(G53,6)="molinf"),"363",IF(RIGHT(G53,4)="netp","364",IF(RIGHT(G53,4)="cmtr","365",IF(LEFT(G53,4)="form","873",IF(RIGHT(G53,7)="ce-cppt","902",""))))))))))</f>
        <v/>
      </c>
      <c r="G56" s="66" t="str">
        <f>IF(F56="","",IF(OR(F$3=Recap!$A$50,F$3=Recap!$A$51,F$3=Recap!$A$52,F$3=Recap!$A$53,F$3=Recap!$A$54,F$3=Recap!$A$55,F$3=Recap!$A$56,F$3=Recap!$A$57,F$3=Recap!$A$58,F$3=Recap!$A$59,F$3=Recap!$A$60,F$3=Recap!$A$61),(F55+G55)/1,F55+G55))</f>
        <v/>
      </c>
      <c r="H56" s="66" t="str">
        <f>IF(RIGHT(I53,4)="cuht","171",IF(RIGHT(I53,4)="netu","172",IF(RIGHT(I53,4)="auht","173",IF(OR(RIGHT(I53,4)="ppou",RIGHT(I53,5)="prepa"),"360",IF(RIGHT(I53,4)="cpou","361",IF(OR(RIGHT(I53,4)="apou",RIGHT(I53,6)="molinf"),"363",IF(RIGHT(I53,4)="netp","364",IF(RIGHT(I53,4)="cmtr","365",IF(LEFT(I53,4)="form","873",IF(RIGHT(I53,7)="ce-cppt","902",""))))))))))</f>
        <v/>
      </c>
      <c r="I56" s="66" t="str">
        <f>IF(H56="","",IF(OR(H$3=Recap!$A$50,H$3=Recap!$A$51,H$3=Recap!$A$52,H$3=Recap!$A$53,H$3=Recap!$A$54,H$3=Recap!$A$55,H$3=Recap!$A$56,H$3=Recap!$A$57,H$3=Recap!$A$58,H$3=Recap!$A$59,H$3=Recap!$A$60,H$3=Recap!$A$61),(H55+I55)/1,H55+I55))</f>
        <v/>
      </c>
      <c r="J56" s="66" t="str">
        <f>IF(RIGHT(K53,4)="cuht","171",IF(RIGHT(K53,4)="netu","172",IF(RIGHT(K53,4)="auht","173",IF(OR(RIGHT(K53,4)="ppou",RIGHT(K53,5)="prepa"),"360",IF(RIGHT(K53,4)="cpou","361",IF(OR(RIGHT(K53,4)="apou",RIGHT(K53,6)="molinf"),"363",IF(RIGHT(K53,4)="netp","364",IF(RIGHT(K53,4)="cmtr","365",IF(LEFT(K53,4)="form","873",IF(RIGHT(K53,7)="ce-cppt","902",""))))))))))</f>
        <v/>
      </c>
      <c r="K56" s="66" t="str">
        <f>IF(J56="","",IF(OR(J$3=Recap!$A$50,J$3=Recap!$A$51,J$3=Recap!$A$52,J$3=Recap!$A$53,J$3=Recap!$A$54,J$3=Recap!$A$55,J$3=Recap!$A$56,J$3=Recap!$A$57,J$3=Recap!$A$58,J$3=Recap!$A$59,J$3=Recap!$A$60,J$3=Recap!$A$61),(J55+K55)/1,J55+K55))</f>
        <v/>
      </c>
      <c r="L56" s="86" t="str">
        <f>IF(RIGHT(M53,4)="cuht","171",IF(RIGHT(M53,4)="netu","172",IF(RIGHT(M53,4)="auht","173",IF(OR(RIGHT(M53,4)="ppou",RIGHT(M53,5)="prepa"),"360",IF(RIGHT(M53,4)="cpou","361",IF(OR(RIGHT(M53,4)="apou",RIGHT(M53,6)="molinf"),"363",IF(RIGHT(M53,4)="netp","364",IF(RIGHT(M53,4)="cmtr","365",IF(LEFT(M53,4)="form","873",IF(RIGHT(M53,7)="ce-cppt","902",""))))))))))</f>
        <v/>
      </c>
      <c r="M56" s="86" t="str">
        <f>IF(L56="","",IF(OR(L$3=Recap!$A$50,L$3=Recap!$A$51,L$3=Recap!$A$52,L$3=Recap!$A$53,L$3=Recap!$A$54,L$3=Recap!$A$55,L$3=Recap!$A$56,L$3=Recap!$A$57,L$3=Recap!$A$58,L$3=Recap!$A$59,L$3=Recap!$A$60,L$3=Recap!$A$61),(L55+M55)/1,L55+M55))</f>
        <v/>
      </c>
      <c r="N56" s="86" t="str">
        <f>IF(RIGHT(O53,4)="cuht","171",IF(RIGHT(O53,4)="netu","172",IF(RIGHT(O53,4)="auht","173",IF(OR(RIGHT(O53,4)="ppou",RIGHT(O53,5)="prepa"),"360",IF(RIGHT(O53,4)="cpou","361",IF(OR(RIGHT(O53,4)="apou",RIGHT(O53,6)="molinf"),"363",IF(RIGHT(O53,4)="netp","364",IF(RIGHT(O53,4)="cmtr","365",IF(LEFT(O53,4)="form","873",IF(RIGHT(O53,7)="ce-cppt","902",""))))))))))</f>
        <v/>
      </c>
      <c r="O56" s="86" t="str">
        <f>IF(N56="","",IF(OR(N$3=Recap!$A$50,N$3=Recap!$A$51,N$3=Recap!$A$52,N$3=Recap!$A$53,N$3=Recap!$A$54,N$3=Recap!$A$55,N$3=Recap!$A$56,N$3=Recap!$A$57,N$3=Recap!$A$58,N$3=Recap!$A$59,N$3=Recap!$A$60,N$3=Recap!$A$61),(N55+O55)/1,N55+O55))</f>
        <v/>
      </c>
      <c r="P56" s="66" t="str">
        <f>IF(RIGHT(Q53,4)="cuht","171",IF(RIGHT(Q53,4)="netu","172",IF(RIGHT(Q53,4)="auht","173",IF(OR(RIGHT(Q53,4)="ppou",RIGHT(Q53,5)="prepa"),"360",IF(RIGHT(Q53,4)="cpou","361",IF(OR(RIGHT(Q53,4)="apou",RIGHT(Q53,6)="molinf"),"363",IF(RIGHT(Q53,4)="netp","364",IF(RIGHT(Q53,4)="cmtr","365",IF(LEFT(Q53,4)="form","873",IF(RIGHT(Q53,7)="ce-cppt","902",""))))))))))</f>
        <v>171</v>
      </c>
      <c r="Q56" s="66">
        <f ca="1">IF(P56="","",IF(OR(P$3=Recap!$A$50,P$3=Recap!$A$51,P$3=Recap!$A$52,P$3=Recap!$A$53,P$3=Recap!$A$54,P$3=Recap!$A$55,P$3=Recap!$A$56,P$3=Recap!$A$57,P$3=Recap!$A$58,P$3=Recap!$A$59,P$3=Recap!$A$60,P$3=Recap!$A$61),(P55+Q55)/1,P55+Q55))</f>
        <v>0.31666666666666671</v>
      </c>
      <c r="R56" s="66" t="str">
        <f>IF(RIGHT(S53,4)="cuht","171",IF(RIGHT(S53,4)="netu","172",IF(RIGHT(S53,4)="auht","173",IF(OR(RIGHT(S53,4)="ppou",RIGHT(S53,5)="prepa"),"360",IF(RIGHT(S53,4)="cpou","361",IF(OR(RIGHT(S53,4)="apou",RIGHT(S53,6)="molinf"),"363",IF(RIGHT(S53,4)="netp","364",IF(RIGHT(S53,4)="cmtr","365",IF(LEFT(S53,4)="form","873",IF(RIGHT(S53,7)="ce-cppt","902",""))))))))))</f>
        <v>171</v>
      </c>
      <c r="S56" s="66">
        <f ca="1">IF(R56="","",IF(OR(R$3=Recap!$A$50,R$3=Recap!$A$51,R$3=Recap!$A$52,R$3=Recap!$A$53,R$3=Recap!$A$54,R$3=Recap!$A$55,R$3=Recap!$A$56,R$3=Recap!$A$57,R$3=Recap!$A$58,R$3=Recap!$A$59,R$3=Recap!$A$60,R$3=Recap!$A$61),(R55+S55)/1,R55+S55))</f>
        <v>0.31666666666666671</v>
      </c>
      <c r="T56" s="66" t="str">
        <f>IF(RIGHT(U53,4)="cuht","171",IF(RIGHT(U53,4)="netu","172",IF(RIGHT(U53,4)="auht","173",IF(OR(RIGHT(U53,4)="ppou",RIGHT(U53,5)="prepa"),"360",IF(RIGHT(U53,4)="cpou","361",IF(OR(RIGHT(U53,4)="apou",RIGHT(U53,6)="molinf"),"363",IF(RIGHT(U53,4)="netp","364",IF(RIGHT(U53,4)="cmtr","365",IF(LEFT(U53,4)="form","873",IF(RIGHT(U53,7)="ce-cppt","902",""))))))))))</f>
        <v/>
      </c>
      <c r="U56" s="66" t="str">
        <f>IF(T56="","",IF(OR(T$3=Recap!$A$50,T$3=Recap!$A$51,T$3=Recap!$A$52,T$3=Recap!$A$53,T$3=Recap!$A$54,T$3=Recap!$A$55,T$3=Recap!$A$56,T$3=Recap!$A$57,T$3=Recap!$A$58,T$3=Recap!$A$59,T$3=Recap!$A$60,T$3=Recap!$A$61),(T55+U55)/1,T55+U55))</f>
        <v/>
      </c>
      <c r="V56" s="66" t="str">
        <f>IF(RIGHT(W53,4)="cuht","171",IF(RIGHT(W53,4)="netu","172",IF(RIGHT(W53,4)="auht","173",IF(OR(RIGHT(W53,4)="ppou",RIGHT(W53,5)="prepa"),"360",IF(RIGHT(W53,4)="cpou","361",IF(OR(RIGHT(W53,4)="apou",RIGHT(W53,6)="molinf"),"363",IF(RIGHT(W53,4)="netp","364",IF(RIGHT(W53,4)="cmtr","365",IF(LEFT(W53,4)="form","873",IF(RIGHT(W53,7)="ce-cppt","902",""))))))))))</f>
        <v>171</v>
      </c>
      <c r="W56" s="66">
        <f ca="1">IF(V56="","",IF(OR(V$3=Recap!$A$50,V$3=Recap!$A$51,V$3=Recap!$A$52,V$3=Recap!$A$53,V$3=Recap!$A$54,V$3=Recap!$A$55,V$3=Recap!$A$56,V$3=Recap!$A$57,V$3=Recap!$A$58,V$3=Recap!$A$59,V$3=Recap!$A$60,V$3=Recap!$A$61),(V55+W55)/1,V55+W55))</f>
        <v>0.35833333333333345</v>
      </c>
      <c r="X56" s="66" t="str">
        <f>IF(RIGHT(Y53,4)="cuht","171",IF(RIGHT(Y53,4)="netu","172",IF(RIGHT(Y53,4)="auht","173",IF(OR(RIGHT(Y53,4)="ppou",RIGHT(Y53,5)="prepa"),"360",IF(RIGHT(Y53,4)="cpou","361",IF(OR(RIGHT(Y53,4)="apou",RIGHT(Y53,6)="molinf"),"363",IF(RIGHT(Y53,4)="netp","364",IF(RIGHT(Y53,4)="cmtr","365",IF(LEFT(Y53,4)="form","873",IF(RIGHT(Y53,7)="ce-cppt","902",""))))))))))</f>
        <v>171</v>
      </c>
      <c r="Y56" s="66">
        <f ca="1">IF(X56="","",IF(OR(X$3=Recap!$A$50,X$3=Recap!$A$51,X$3=Recap!$A$52,X$3=Recap!$A$53,X$3=Recap!$A$54,X$3=Recap!$A$55,X$3=Recap!$A$56,X$3=Recap!$A$57,X$3=Recap!$A$58,X$3=Recap!$A$59,X$3=Recap!$A$60,X$3=Recap!$A$61),(X55+Y55)/1,X55+Y55))</f>
        <v>0.31666666666666671</v>
      </c>
      <c r="Z56" s="86" t="str">
        <f>IF(RIGHT(AA53,4)="cuht","171",IF(RIGHT(AA53,4)="netu","172",IF(RIGHT(AA53,4)="auht","173",IF(OR(RIGHT(AA53,4)="ppou",RIGHT(AA53,5)="prepa"),"360",IF(RIGHT(AA53,4)="cpou","361",IF(OR(RIGHT(AA53,4)="apou",RIGHT(AA53,6)="molinf"),"363",IF(RIGHT(AA53,4)="netp","364",IF(RIGHT(AA53,4)="cmtr","365",IF(LEFT(AA53,4)="form","873",IF(RIGHT(AA53,7)="ce-cppt","902",""))))))))))</f>
        <v/>
      </c>
      <c r="AA56" s="86" t="str">
        <f>IF(Z56="","",IF(OR(Z$3=Recap!$A$50,Z$3=Recap!$A$51,Z$3=Recap!$A$52,Z$3=Recap!$A$53,Z$3=Recap!$A$54,Z$3=Recap!$A$55,Z$3=Recap!$A$56,Z$3=Recap!$A$57,Z$3=Recap!$A$58,Z$3=Recap!$A$59,Z$3=Recap!$A$60,Z$3=Recap!$A$61),(Z55+AA55)/1,Z55+AA55))</f>
        <v/>
      </c>
      <c r="AB56" s="86" t="str">
        <f>IF(RIGHT(AC53,4)="cuht","171",IF(RIGHT(AC53,4)="netu","172",IF(RIGHT(AC53,4)="auht","173",IF(OR(RIGHT(AC53,4)="ppou",RIGHT(AC53,5)="prepa"),"360",IF(RIGHT(AC53,4)="cpou","361",IF(OR(RIGHT(AC53,4)="apou",RIGHT(AC53,6)="molinf"),"363",IF(RIGHT(AC53,4)="netp","364",IF(RIGHT(AC53,4)="cmtr","365",IF(LEFT(AC53,4)="form","873",IF(RIGHT(AC53,7)="ce-cppt","902",""))))))))))</f>
        <v/>
      </c>
      <c r="AC56" s="86" t="str">
        <f>IF(AB56="","",IF(OR(AB$3=Recap!$A$50,AB$3=Recap!$A$51,AB$3=Recap!$A$52,AB$3=Recap!$A$53,AB$3=Recap!$A$54,AB$3=Recap!$A$55,AB$3=Recap!$A$56,AB$3=Recap!$A$57,AB$3=Recap!$A$58,AB$3=Recap!$A$59,AB$3=Recap!$A$60,AB$3=Recap!$A$61),(AB55+AC55)/1,AB55+AC55))</f>
        <v/>
      </c>
      <c r="AD56" s="61"/>
      <c r="AE56" s="66" t="str">
        <f>IF(RIGHT(AF53,4)="cuht","171",IF(RIGHT(AF53,4)="netu","172",IF(RIGHT(AF53,4)="auht","173",IF(OR(RIGHT(AF53,4)="ppou",RIGHT(AF53,5)="prepa"),"360",IF(RIGHT(AF53,4)="cpou","361",IF(OR(RIGHT(AF53,4)="apou",RIGHT(AF53,6)="molinf"),"363",IF(RIGHT(AF53,4)="netp","364",IF(RIGHT(AF53,4)="cmtr","365",IF(LEFT(AF53,4)="form","873",IF(RIGHT(AF53,7)="ce-cppt","902",""))))))))))</f>
        <v/>
      </c>
      <c r="AF56" s="66" t="str">
        <f>IF(AE56="","",IF(OR(AE$3=Recap!$A$50,AE$3=Recap!$A$51,AE$3=Recap!$A$52,AE$3=Recap!$A$53,AE$3=Recap!$A$54,AE$3=Recap!$A$55,AE$3=Recap!$A$56,AE$3=Recap!$A$57,AE$3=Recap!$A$58,AE$3=Recap!$A$59,AE$3=Recap!$A$60,AE$3=Recap!$A$61),(AE55+AF55)/1,AE55+AF55))</f>
        <v/>
      </c>
      <c r="AG56" s="86" t="str">
        <f>IF(RIGHT(AH53,4)="cuht","171",IF(RIGHT(AH53,4)="netu","172",IF(RIGHT(AH53,4)="auht","173",IF(OR(RIGHT(AH53,4)="ppou",RIGHT(AH53,5)="prepa"),"360",IF(RIGHT(AH53,4)="cpou","361",IF(OR(RIGHT(AH53,4)="apou",RIGHT(AH53,6)="molinf"),"363",IF(RIGHT(AH53,4)="netp","364",IF(RIGHT(AH53,4)="cmtr","365",IF(LEFT(AH53,4)="form","873",IF(RIGHT(AH53,7)="ce-cppt","902",""))))))))))</f>
        <v/>
      </c>
      <c r="AH56" s="86" t="str">
        <f>IF(AG56="","",IF(OR(AG$3=Recap!$A$50,AG$3=Recap!$A$51,AG$3=Recap!$A$52,AG$3=Recap!$A$53,AG$3=Recap!$A$54,AG$3=Recap!$A$55,AG$3=Recap!$A$56,AG$3=Recap!$A$57,AG$3=Recap!$A$58,AG$3=Recap!$A$59,AG$3=Recap!$A$60,AG$3=Recap!$A$61),(AG55+AH55)/1,AG55+AH55))</f>
        <v/>
      </c>
      <c r="AI56" s="66" t="str">
        <f>IF(RIGHT(AJ53,4)="cuht","171",IF(RIGHT(AJ53,4)="netu","172",IF(RIGHT(AJ53,4)="auht","173",IF(OR(RIGHT(AJ53,4)="ppou",RIGHT(AJ53,5)="prepa"),"360",IF(RIGHT(AJ53,4)="cpou","361",IF(OR(RIGHT(AJ53,4)="apou",RIGHT(AJ53,6)="molinf"),"363",IF(RIGHT(AJ53,4)="netp","364",IF(RIGHT(AJ53,4)="cmtr","365",IF(LEFT(AJ53,4)="form","873",IF(RIGHT(AJ53,7)="ce-cppt","902",""))))))))))</f>
        <v/>
      </c>
      <c r="AJ56" s="66" t="str">
        <f>IF(AI56="","",IF(OR(AI$3=Recap!$A$50,AI$3=Recap!$A$51,AI$3=Recap!$A$52,AI$3=Recap!$A$53,AI$3=Recap!$A$54,AI$3=Recap!$A$55,AI$3=Recap!$A$56,AI$3=Recap!$A$57,AI$3=Recap!$A$58,AI$3=Recap!$A$59,AI$3=Recap!$A$60,AI$3=Recap!$A$61),(AI55+AJ55)/1,AI55+AJ55))</f>
        <v/>
      </c>
      <c r="AK56" s="66" t="str">
        <f>IF(RIGHT(AL53,4)="cuht","171",IF(RIGHT(AL53,4)="netu","172",IF(RIGHT(AL53,4)="auht","173",IF(OR(RIGHT(AL53,4)="ppou",RIGHT(AL53,5)="prepa"),"360",IF(RIGHT(AL53,4)="cpou","361",IF(OR(RIGHT(AL53,4)="apou",RIGHT(AL53,6)="molinf"),"363",IF(RIGHT(AL53,4)="netp","364",IF(RIGHT(AL53,4)="cmtr","365",IF(LEFT(AL53,4)="form","873",IF(RIGHT(AL53,7)="ce-cppt","902",""))))))))))</f>
        <v/>
      </c>
      <c r="AL56" s="66" t="str">
        <f>IF(AK56="","",IF(OR(AK$3=Recap!$A$50,AK$3=Recap!$A$51,AK$3=Recap!$A$52,AK$3=Recap!$A$53,AK$3=Recap!$A$54,AK$3=Recap!$A$55,AK$3=Recap!$A$56,AK$3=Recap!$A$57,AK$3=Recap!$A$58,AK$3=Recap!$A$59,AK$3=Recap!$A$60,AK$3=Recap!$A$61),(AK55+AL55)/1,AK55+AL55))</f>
        <v/>
      </c>
      <c r="AM56" s="66" t="str">
        <f>IF(RIGHT(AN53,4)="cuht","171",IF(RIGHT(AN53,4)="netu","172",IF(RIGHT(AN53,4)="auht","173",IF(OR(RIGHT(AN53,4)="ppou",RIGHT(AN53,5)="prepa"),"360",IF(RIGHT(AN53,4)="cpou","361",IF(OR(RIGHT(AN53,4)="apou",RIGHT(AN53,6)="molinf"),"363",IF(RIGHT(AN53,4)="netp","364",IF(RIGHT(AN53,4)="cmtr","365",IF(LEFT(AN53,4)="form","873",IF(RIGHT(AN53,7)="ce-cppt","902",""))))))))))</f>
        <v/>
      </c>
      <c r="AN56" s="66" t="str">
        <f>IF(AM56="","",IF(OR(AM$3=Recap!$A$50,AM$3=Recap!$A$51,AM$3=Recap!$A$52,AM$3=Recap!$A$53,AM$3=Recap!$A$54,AM$3=Recap!$A$55,AM$3=Recap!$A$56,AM$3=Recap!$A$57,AM$3=Recap!$A$58,AM$3=Recap!$A$59,AM$3=Recap!$A$60,AM$3=Recap!$A$61),(AM55+AN55)/1,AM55+AN55))</f>
        <v/>
      </c>
      <c r="AO56" s="86" t="str">
        <f>IF(RIGHT(AP53,4)="cuht","171",IF(RIGHT(AP53,4)="netu","172",IF(RIGHT(AP53,4)="auht","173",IF(OR(RIGHT(AP53,4)="ppou",RIGHT(AP53,5)="prepa"),"360",IF(RIGHT(AP53,4)="cpou","361",IF(OR(RIGHT(AP53,4)="apou",RIGHT(AP53,6)="molinf"),"363",IF(RIGHT(AP53,4)="netp","364",IF(RIGHT(AP53,4)="cmtr","365",IF(LEFT(AP53,4)="form","873",IF(RIGHT(AP53,7)="ce-cppt","902",""))))))))))</f>
        <v/>
      </c>
      <c r="AP56" s="86" t="str">
        <f>IF(AO56="","",IF(OR(AO$3=Recap!$A$50,AO$3=Recap!$A$51,AO$3=Recap!$A$52,AO$3=Recap!$A$53,AO$3=Recap!$A$54,AO$3=Recap!$A$55,AO$3=Recap!$A$56,AO$3=Recap!$A$57,AO$3=Recap!$A$58,AO$3=Recap!$A$59,AO$3=Recap!$A$60,AO$3=Recap!$A$61),(AO55+AP55)/1,AO55+AP55))</f>
        <v/>
      </c>
      <c r="AQ56" s="86" t="str">
        <f>IF(RIGHT(AR53,4)="cuht","171",IF(RIGHT(AR53,4)="netu","172",IF(RIGHT(AR53,4)="auht","173",IF(OR(RIGHT(AR53,4)="ppou",RIGHT(AR53,5)="prepa"),"360",IF(RIGHT(AR53,4)="cpou","361",IF(OR(RIGHT(AR53,4)="apou",RIGHT(AR53,6)="molinf"),"363",IF(RIGHT(AR53,4)="netp","364",IF(RIGHT(AR53,4)="cmtr","365",IF(LEFT(AR53,4)="form","873",IF(RIGHT(AR53,7)="ce-cppt","902",""))))))))))</f>
        <v/>
      </c>
      <c r="AR56" s="86" t="str">
        <f>IF(AQ56="","",IF(OR(AQ$3=Recap!$A$50,AQ$3=Recap!$A$51,AQ$3=Recap!$A$52,AQ$3=Recap!$A$53,AQ$3=Recap!$A$54,AQ$3=Recap!$A$55,AQ$3=Recap!$A$56,AQ$3=Recap!$A$57,AQ$3=Recap!$A$58,AQ$3=Recap!$A$59,AQ$3=Recap!$A$60,AQ$3=Recap!$A$61),(AQ55+AR55)/1,AQ55+AR55))</f>
        <v/>
      </c>
      <c r="AS56" s="61"/>
      <c r="AT56" s="66" t="str">
        <f>IF(RIGHT(AU53,4)="cuht","171",IF(RIGHT(AU53,4)="netu","172",IF(RIGHT(AU53,4)="auht","173",IF(OR(RIGHT(AU53,4)="ppou",RIGHT(AU53,5)="prepa"),"360",IF(RIGHT(AU53,4)="cpou","361",IF(OR(RIGHT(AU53,4)="apou",RIGHT(AU53,6)="molinf"),"363",IF(RIGHT(AU53,4)="netp","364",IF(RIGHT(AU53,4)="cmtr","365",IF(LEFT(AU53,4)="form","873",IF(RIGHT(AU53,7)="ce-cppt","902",""))))))))))</f>
        <v/>
      </c>
      <c r="AU56" s="66" t="str">
        <f>IF(AT56="","",IF(OR(AT$3=Recap!$A$50,AT$3=Recap!$A$51,AT$3=Recap!$A$52,AT$3=Recap!$A$53,AT$3=Recap!$A$54,AT$3=Recap!$A$55,AT$3=Recap!$A$56,AT$3=Recap!$A$57,AT$3=Recap!$A$58,AT$3=Recap!$A$59,AT$3=Recap!$A$60,AT$3=Recap!$A$61),(AT55+AU55)/1,AT55+AU55))</f>
        <v/>
      </c>
      <c r="AV56" s="86" t="str">
        <f>IF(RIGHT(AW53,4)="cuht","171",IF(RIGHT(AW53,4)="netu","172",IF(RIGHT(AW53,4)="auht","173",IF(OR(RIGHT(AW53,4)="ppou",RIGHT(AW53,5)="prepa"),"360",IF(RIGHT(AW53,4)="cpou","361",IF(OR(RIGHT(AW53,4)="apou",RIGHT(AW53,6)="molinf"),"363",IF(RIGHT(AW53,4)="netp","364",IF(RIGHT(AW53,4)="cmtr","365",IF(LEFT(AW53,4)="form","873",IF(RIGHT(AW53,7)="ce-cppt","902",""))))))))))</f>
        <v/>
      </c>
      <c r="AW56" s="86" t="str">
        <f>IF(AV56="","",IF(OR(AV$3=Recap!$A$50,AV$3=Recap!$A$51,AV$3=Recap!$A$52,AV$3=Recap!$A$53,AV$3=Recap!$A$54,AV$3=Recap!$A$55,AV$3=Recap!$A$56,AV$3=Recap!$A$57,AV$3=Recap!$A$58,AV$3=Recap!$A$59,AV$3=Recap!$A$60,AV$3=Recap!$A$61),(AV55+AW55)/1,AV55+AW55))</f>
        <v/>
      </c>
      <c r="AX56" s="66" t="str">
        <f>IF(RIGHT(AY53,4)="cuht","171",IF(RIGHT(AY53,4)="netu","172",IF(RIGHT(AY53,4)="auht","173",IF(OR(RIGHT(AY53,4)="ppou",RIGHT(AY53,5)="prepa"),"360",IF(RIGHT(AY53,4)="cpou","361",IF(OR(RIGHT(AY53,4)="apou",RIGHT(AY53,6)="molinf"),"363",IF(RIGHT(AY53,4)="netp","364",IF(RIGHT(AY53,4)="cmtr","365",IF(LEFT(AY53,4)="form","873",IF(RIGHT(AY53,7)="ce-cppt","902",""))))))))))</f>
        <v/>
      </c>
      <c r="AY56" s="66" t="str">
        <f>IF(AX56="","",IF(OR(AX$3=Recap!$A$50,AX$3=Recap!$A$51,AX$3=Recap!$A$52,AX$3=Recap!$A$53,AX$3=Recap!$A$54,AX$3=Recap!$A$55,AX$3=Recap!$A$56,AX$3=Recap!$A$57,AX$3=Recap!$A$58,AX$3=Recap!$A$59,AX$3=Recap!$A$60,AX$3=Recap!$A$61),(AX55+AY55)/1,AX55+AY55))</f>
        <v/>
      </c>
      <c r="AZ56" s="66" t="str">
        <f>IF(RIGHT(BA53,4)="cuht","171",IF(RIGHT(BA53,4)="netu","172",IF(RIGHT(BA53,4)="auht","173",IF(OR(RIGHT(BA53,4)="ppou",RIGHT(BA53,5)="prepa"),"360",IF(RIGHT(BA53,4)="cpou","361",IF(OR(RIGHT(BA53,4)="apou",RIGHT(BA53,6)="molinf"),"363",IF(RIGHT(BA53,4)="netp","364",IF(RIGHT(BA53,4)="cmtr","365",IF(LEFT(BA53,4)="form","873",IF(RIGHT(BA53,7)="ce-cppt","902",""))))))))))</f>
        <v/>
      </c>
      <c r="BA56" s="66" t="str">
        <f>IF(AZ56="","",IF(OR(AZ$3=Recap!$A$50,AZ$3=Recap!$A$51,AZ$3=Recap!$A$52,AZ$3=Recap!$A$53,AZ$3=Recap!$A$54,AZ$3=Recap!$A$55,AZ$3=Recap!$A$56,AZ$3=Recap!$A$57,AZ$3=Recap!$A$58,AZ$3=Recap!$A$59,AZ$3=Recap!$A$60,AZ$3=Recap!$A$61),(AZ55+BA55)/1,AZ55+BA55))</f>
        <v/>
      </c>
      <c r="BB56" s="66" t="str">
        <f>IF(RIGHT(BC53,4)="cuht","171",IF(RIGHT(BC53,4)="netu","172",IF(RIGHT(BC53,4)="auht","173",IF(OR(RIGHT(BC53,4)="ppou",RIGHT(BC53,5)="prepa"),"360",IF(RIGHT(BC53,4)="cpou","361",IF(OR(RIGHT(BC53,4)="apou",RIGHT(BC53,6)="molinf"),"363",IF(RIGHT(BC53,4)="netp","364",IF(RIGHT(BC53,4)="cmtr","365",IF(LEFT(BC53,4)="form","873",IF(RIGHT(BC53,7)="ce-cppt","902",""))))))))))</f>
        <v/>
      </c>
      <c r="BC56" s="66" t="str">
        <f>IF(BB56="","",IF(OR(BB$3=Recap!$A$50,BB$3=Recap!$A$51,BB$3=Recap!$A$52,BB$3=Recap!$A$53,BB$3=Recap!$A$54,BB$3=Recap!$A$55,BB$3=Recap!$A$56,BB$3=Recap!$A$57,BB$3=Recap!$A$58,BB$3=Recap!$A$59,BB$3=Recap!$A$60,BB$3=Recap!$A$61),(BB55+BC55)/1,BB55+BC55))</f>
        <v/>
      </c>
      <c r="BD56" s="66" t="str">
        <f>IF(RIGHT(BE53,4)="cuht","171",IF(RIGHT(BE53,4)="netu","172",IF(RIGHT(BE53,4)="auht","173",IF(OR(RIGHT(BE53,4)="ppou",RIGHT(BE53,5)="prepa"),"360",IF(RIGHT(BE53,4)="cpou","361",IF(OR(RIGHT(BE53,4)="apou",RIGHT(BE53,6)="molinf"),"363",IF(RIGHT(BE53,4)="netp","364",IF(RIGHT(BE53,4)="cmtr","365",IF(LEFT(BE53,4)="form","873",IF(RIGHT(BE53,7)="ce-cppt","902",""))))))))))</f>
        <v/>
      </c>
      <c r="BE56" s="66" t="str">
        <f>IF(BD56="","",IF(OR(BD$3=Recap!$A$50,BD$3=Recap!$A$51,BD$3=Recap!$A$52,BD$3=Recap!$A$53,BD$3=Recap!$A$54,BD$3=Recap!$A$55,BD$3=Recap!$A$56,BD$3=Recap!$A$57,BD$3=Recap!$A$58,BD$3=Recap!$A$59,BD$3=Recap!$A$60,BD$3=Recap!$A$61),(BD55+BE55)/1,BD55+BE55))</f>
        <v/>
      </c>
      <c r="BF56" s="66" t="str">
        <f>IF(RIGHT(BG53,4)="cuht","171",IF(RIGHT(BG53,4)="netu","172",IF(RIGHT(BG53,4)="auht","173",IF(OR(RIGHT(BG53,4)="ppou",RIGHT(BG53,5)="prepa"),"360",IF(RIGHT(BG53,4)="cpou","361",IF(OR(RIGHT(BG53,4)="apou",RIGHT(BG53,6)="molinf"),"363",IF(RIGHT(BG53,4)="netp","364",IF(RIGHT(BG53,4)="cmtr","365",IF(LEFT(BG53,4)="form","873",IF(RIGHT(BG53,7)="ce-cppt","902",""))))))))))</f>
        <v/>
      </c>
      <c r="BG56" s="66" t="str">
        <f>IF(BF56="","",IF(OR(BF$3=Recap!$A$50,BF$3=Recap!$A$51,BF$3=Recap!$A$52,BF$3=Recap!$A$53,BF$3=Recap!$A$54,BF$3=Recap!$A$55,BF$3=Recap!$A$56,BF$3=Recap!$A$57,BF$3=Recap!$A$58,BF$3=Recap!$A$59,BF$3=Recap!$A$60,BF$3=Recap!$A$61),(BF55+BG55)/1,BF55+BG55))</f>
        <v/>
      </c>
      <c r="BH56" s="12"/>
    </row>
    <row r="57" spans="1:60" ht="14.4" customHeight="1" x14ac:dyDescent="0.3">
      <c r="A57" s="125" t="s">
        <v>100</v>
      </c>
      <c r="B57" s="81"/>
      <c r="C57" s="100" t="s">
        <v>27</v>
      </c>
      <c r="D57" s="68">
        <v>0.33333333333333331</v>
      </c>
      <c r="E57" s="120" t="s">
        <v>35</v>
      </c>
      <c r="F57" s="68">
        <v>0.33333333333333331</v>
      </c>
      <c r="G57" s="120" t="s">
        <v>35</v>
      </c>
      <c r="H57" s="68">
        <v>0.33333333333333331</v>
      </c>
      <c r="I57" s="120" t="s">
        <v>35</v>
      </c>
      <c r="J57" s="68">
        <v>0.33333333333333331</v>
      </c>
      <c r="K57" s="120" t="s">
        <v>35</v>
      </c>
      <c r="L57" s="79"/>
      <c r="M57" s="100"/>
      <c r="N57" s="79"/>
      <c r="O57" s="98"/>
      <c r="P57" s="55"/>
      <c r="Q57" s="106" t="s">
        <v>26</v>
      </c>
      <c r="R57" s="57"/>
      <c r="S57" s="106" t="s">
        <v>26</v>
      </c>
      <c r="T57" s="57"/>
      <c r="U57" s="106" t="s">
        <v>26</v>
      </c>
      <c r="V57" s="57"/>
      <c r="W57" s="106" t="s">
        <v>26</v>
      </c>
      <c r="X57" s="57"/>
      <c r="Y57" s="106" t="s">
        <v>26</v>
      </c>
      <c r="Z57" s="79"/>
      <c r="AA57" s="116"/>
      <c r="AB57" s="79"/>
      <c r="AC57" s="118"/>
      <c r="AD57" s="97">
        <f ca="1">SUM(P59:AC59)</f>
        <v>1.5833333333333333</v>
      </c>
      <c r="AE57" s="55"/>
      <c r="AF57" s="106" t="s">
        <v>26</v>
      </c>
      <c r="AG57" s="79"/>
      <c r="AH57" s="116" t="s">
        <v>27</v>
      </c>
      <c r="AI57" s="57"/>
      <c r="AJ57" s="106" t="s">
        <v>26</v>
      </c>
      <c r="AK57" s="57"/>
      <c r="AL57" s="106" t="s">
        <v>26</v>
      </c>
      <c r="AM57" s="57"/>
      <c r="AN57" s="106" t="s">
        <v>26</v>
      </c>
      <c r="AO57" s="79"/>
      <c r="AP57" s="116"/>
      <c r="AQ57" s="79"/>
      <c r="AR57" s="118"/>
      <c r="AS57" s="97">
        <f ca="1">SUM(AE59:AR59)</f>
        <v>0</v>
      </c>
      <c r="AT57" s="55"/>
      <c r="AU57" s="106"/>
      <c r="AV57" s="79"/>
      <c r="AW57" s="116"/>
      <c r="AX57" s="57"/>
      <c r="AY57" s="106"/>
      <c r="AZ57" s="57"/>
      <c r="BA57" s="106"/>
      <c r="BB57" s="57"/>
      <c r="BC57" s="106"/>
      <c r="BD57" s="57"/>
      <c r="BE57" s="106"/>
      <c r="BF57" s="57"/>
      <c r="BG57" s="122"/>
      <c r="BH57" s="124">
        <f ca="1">SUM(AT59:BG59)</f>
        <v>0</v>
      </c>
    </row>
    <row r="58" spans="1:60" ht="16.2" thickBot="1" x14ac:dyDescent="0.35">
      <c r="A58" s="126"/>
      <c r="B58" s="82"/>
      <c r="C58" s="101"/>
      <c r="D58" s="70">
        <v>0.69791666666666663</v>
      </c>
      <c r="E58" s="121"/>
      <c r="F58" s="70">
        <v>0.69791666666666663</v>
      </c>
      <c r="G58" s="121"/>
      <c r="H58" s="70">
        <v>0.69791666666666663</v>
      </c>
      <c r="I58" s="121"/>
      <c r="J58" s="70">
        <v>0.69791666666666663</v>
      </c>
      <c r="K58" s="121"/>
      <c r="L58" s="80"/>
      <c r="M58" s="101"/>
      <c r="N58" s="80"/>
      <c r="O58" s="99"/>
      <c r="P58" s="56"/>
      <c r="Q58" s="107"/>
      <c r="R58" s="58"/>
      <c r="S58" s="107"/>
      <c r="T58" s="58"/>
      <c r="U58" s="107"/>
      <c r="V58" s="58"/>
      <c r="W58" s="107"/>
      <c r="X58" s="58"/>
      <c r="Y58" s="107"/>
      <c r="Z58" s="80"/>
      <c r="AA58" s="117"/>
      <c r="AB58" s="80"/>
      <c r="AC58" s="119"/>
      <c r="AD58" s="97"/>
      <c r="AE58" s="56"/>
      <c r="AF58" s="107"/>
      <c r="AG58" s="80"/>
      <c r="AH58" s="117"/>
      <c r="AI58" s="58"/>
      <c r="AJ58" s="107"/>
      <c r="AK58" s="58"/>
      <c r="AL58" s="107"/>
      <c r="AM58" s="58"/>
      <c r="AN58" s="107"/>
      <c r="AO58" s="80"/>
      <c r="AP58" s="117"/>
      <c r="AQ58" s="80"/>
      <c r="AR58" s="119"/>
      <c r="AS58" s="97"/>
      <c r="AT58" s="56"/>
      <c r="AU58" s="107"/>
      <c r="AV58" s="80"/>
      <c r="AW58" s="117"/>
      <c r="AX58" s="58"/>
      <c r="AY58" s="107"/>
      <c r="AZ58" s="58"/>
      <c r="BA58" s="107"/>
      <c r="BB58" s="58"/>
      <c r="BC58" s="107"/>
      <c r="BD58" s="58"/>
      <c r="BE58" s="107"/>
      <c r="BF58" s="58"/>
      <c r="BG58" s="123"/>
      <c r="BH58" s="124"/>
    </row>
    <row r="59" spans="1:60" ht="15" hidden="1" customHeight="1" x14ac:dyDescent="0.4">
      <c r="A59" s="52"/>
      <c r="B59" s="66">
        <f ca="1">IF(B$3&gt;$BI$4,0,IF(OR(ISBLANK(B57),ISBLANK(B58),ISBLANK(C57),LEFT(C57,4)="jour",LEFT(C57,4)="form"),0,IF(COUNTIF(fériés,B$3)&gt;0,MOD((B58-B57),1)*1,MOD((B58-B57),1))))</f>
        <v>0</v>
      </c>
      <c r="C59" s="66">
        <f ca="1">IF(B$3&gt;$BI$4,0,IF(AND(ISNUMBER(B57),ISNUMBER(B58),OR(LEFT(C57,4)="jour",LEFT(C57,4)="form")),IF(COUNTIF(fériés,B$3)&gt;0,MOD(-$BH$4+(B58-B57),1)*1,MOD(-$BH$4+(B58-B57),1)),IF(AND(ISBLANK(B57),ISBLANK(B58)),IF(OR(C57="r",C57="c",C57="a",C57="m",C57="f",C57="cp",C57="s",C57="congé parent"),$BH$3,0),0)))</f>
        <v>0.31666666666666665</v>
      </c>
      <c r="D59" s="66">
        <f ca="1">IF(D$3&gt;$BI$4,0,IF(OR(ISBLANK(D57),ISBLANK(D58),ISBLANK(E57),LEFT(E57,4)="jour",LEFT(E57,4)="form"),0,IF(COUNTIF(fériés,D$3)&gt;0,MOD((D58-D57),1)*1,MOD((D58-D57),1))))</f>
        <v>0</v>
      </c>
      <c r="E59" s="66">
        <f ca="1">IF(D$3&gt;$BI$4,0,IF(AND(ISNUMBER(D57),ISNUMBER(D58),OR(LEFT(E57,4)="jour",LEFT(E57,4)="form")),IF(COUNTIF(fériés,D$3)&gt;0,MOD(-$BH$4+(D58-D57),1)*1,MOD(-$BH$4+(D58-D57),1)),IF(AND(ISBLANK(D57),ISBLANK(D58)),IF(OR(E57="r",E57="c",E57="a",E57="m",E57="f",E57="cp",E57="s",E57="congé parent"),$BH$3,0),0)))</f>
        <v>0.33333333333333331</v>
      </c>
      <c r="F59" s="66">
        <f ca="1">IF(F$3&gt;$BI$4,0,IF(OR(ISBLANK(F57),ISBLANK(F58),ISBLANK(G57),LEFT(G57,4)="jour",LEFT(G57,4)="form"),0,IF(COUNTIF(fériés,F$3)&gt;0,MOD((F58-F57),1)*1,MOD((F58-F57),1))))</f>
        <v>0</v>
      </c>
      <c r="G59" s="66">
        <f ca="1">IF(F$3&gt;$BI$4,0,IF(AND(ISNUMBER(F57),ISNUMBER(F58),OR(LEFT(G57,4)="jour",LEFT(G57,4)="form")),IF(COUNTIF(fériés,F$3)&gt;0,MOD(-$BH$4+(F58-F57),1)*1,MOD(-$BH$4+(F58-F57),1)),IF(AND(ISBLANK(F57),ISBLANK(F58)),IF(OR(G57="r",G57="c",G57="a",G57="m",G57="f",G57="cp",G57="s",G57="congé parent"),$BH$3,0),0)))</f>
        <v>0.33333333333333331</v>
      </c>
      <c r="H59" s="66">
        <f ca="1">IF(H$3&gt;$BI$4,0,IF(OR(ISBLANK(H57),ISBLANK(H58),ISBLANK(I57),LEFT(I57,4)="jour",LEFT(I57,4)="form"),0,IF(COUNTIF(fériés,H$3)&gt;0,MOD((H58-H57),1)*1,MOD((H58-H57),1))))</f>
        <v>0</v>
      </c>
      <c r="I59" s="66">
        <f ca="1">IF(H$3&gt;$BI$4,0,IF(AND(ISNUMBER(H57),ISNUMBER(H58),OR(LEFT(I57,4)="jour",LEFT(I57,4)="form")),IF(COUNTIF(fériés,H$3)&gt;0,MOD(-$BH$4+(H58-H57),1)*1,MOD(-$BH$4+(H58-H57),1)),IF(AND(ISBLANK(H57),ISBLANK(H58)),IF(OR(I57="r",I57="c",I57="a",I57="m",I57="f",I57="cp",I57="s",I57="congé parent"),$BH$3,0),0)))</f>
        <v>0.33333333333333331</v>
      </c>
      <c r="J59" s="66">
        <f ca="1">IF(J$3&gt;$BI$4,0,IF(OR(ISBLANK(J57),ISBLANK(J58),ISBLANK(K57),LEFT(K57,4)="jour",LEFT(K57,4)="form"),0,IF(COUNTIF(fériés,J$3)&gt;0,MOD((J58-J57),1)*1,MOD((J58-J57),1))))</f>
        <v>0</v>
      </c>
      <c r="K59" s="66">
        <f ca="1">IF(J$3&gt;$BI$4,0,IF(AND(ISNUMBER(J57),ISNUMBER(J58),OR(LEFT(K57,4)="jour",LEFT(K57,4)="form")),IF(COUNTIF(fériés,J$3)&gt;0,MOD(-$BH$4+(J58-J57),1)*1,MOD(-$BH$4+(J58-J57),1)),IF(AND(ISBLANK(J57),ISBLANK(J58)),IF(OR(K57="r",K57="c",K57="a",K57="m",K57="f",K57="cp",K57="s",K57="congé parent"),$BH$3,0),0)))</f>
        <v>0.33333333333333331</v>
      </c>
      <c r="L59" s="86">
        <f ca="1">IF(L$3&gt;$BI$4,0,IF(OR(ISBLANK(L57),ISBLANK(L58),ISBLANK(M57),LEFT(M57,4)="jour",LEFT(M57,4)="form"),0,IF(COUNTIF(fériés,L$3)&gt;0,MOD((L58-L57),1)*1,MOD((L58-L57),1))))</f>
        <v>0</v>
      </c>
      <c r="M59" s="86">
        <f ca="1">IF(L$3&gt;$BI$4,0,IF(AND(ISNUMBER(L57),ISNUMBER(L58),OR(LEFT(M57,4)="jour",LEFT(M57,4)="form")),IF(COUNTIF(fériés,L$3)&gt;0,MOD(-$BH$4+(L58-L57),1)*1,MOD(-$BH$4+(L58-L57),1)),IF(AND(ISBLANK(L57),ISBLANK(L58)),IF(OR(M57="r",M57="c",M57="a",M57="m",M57="f",M57="cp",M57="s",M57="congé parent"),$BH$3,0),0)))</f>
        <v>0</v>
      </c>
      <c r="N59" s="86">
        <f ca="1">IF(N$3&gt;$BI$4,0,IF(OR(ISBLANK(N57),ISBLANK(N58),ISBLANK(O57),LEFT(O57,4)="jour",LEFT(O57,4)="form"),0,IF(COUNTIF(fériés,N$3)&gt;0,MOD((N58-N57),1)*1,MOD((N58-N57),1))))</f>
        <v>0</v>
      </c>
      <c r="O59" s="86">
        <f ca="1">IF(N$3&gt;$BI$4,0,IF(AND(ISNUMBER(N57),ISNUMBER(N58),OR(LEFT(O57,4)="jour",LEFT(O57,4)="form")),IF(COUNTIF(fériés,N$3)&gt;0,MOD(-$BH$4+(N58-N57),1)*1,MOD(-$BH$4+(N58-N57),1)),IF(AND(ISBLANK(N57),ISBLANK(N58)),IF(OR(O57="r",O57="c",O57="a",O57="m",O57="f",O57="cp",O57="s",O57="congé parent"),$BH$3,0),0)))</f>
        <v>0</v>
      </c>
      <c r="P59" s="66">
        <f ca="1">IF(P$3&gt;$BI$4,0,IF(OR(ISBLANK(P57),ISBLANK(P58),ISBLANK(Q57),LEFT(Q57,4)="jour",LEFT(Q57,4)="form"),0,IF(COUNTIF(fériés,P$3)&gt;0,MOD((P58-P57),1)*1,MOD((P58-P57),1))))</f>
        <v>0</v>
      </c>
      <c r="Q59" s="66">
        <f ca="1">IF(P$3&gt;$BI$4,0,IF(AND(ISNUMBER(P57),ISNUMBER(P58),OR(LEFT(Q57,4)="jour",LEFT(Q57,4)="form")),IF(COUNTIF(fériés,P$3)&gt;0,MOD(-$BH$4+(P58-P57),1)*1,MOD(-$BH$4+(P58-P57),1)),IF(AND(ISBLANK(P57),ISBLANK(P58)),IF(OR(Q57="r",Q57="c",Q57="a",Q57="m",Q57="f",Q57="cp",Q57="s",Q57="congé parent"),$BH$3,0),0)))</f>
        <v>0.31666666666666665</v>
      </c>
      <c r="R59" s="66">
        <f ca="1">IF(R$3&gt;$BI$4,0,IF(OR(ISBLANK(R57),ISBLANK(R58),ISBLANK(S57),LEFT(S57,4)="jour",LEFT(S57,4)="form"),0,IF(COUNTIF(fériés,R$3)&gt;0,MOD((R58-R57),1)*1,MOD((R58-R57),1))))</f>
        <v>0</v>
      </c>
      <c r="S59" s="66">
        <f ca="1">IF(R$3&gt;$BI$4,0,IF(AND(ISNUMBER(R57),ISNUMBER(R58),OR(LEFT(S57,4)="jour",LEFT(S57,4)="form")),IF(COUNTIF(fériés,R$3)&gt;0,MOD(-$BH$4+(R58-R57),1)*1,MOD(-$BH$4+(R58-R57),1)),IF(AND(ISBLANK(R57),ISBLANK(R58)),IF(OR(S57="r",S57="c",S57="a",S57="m",S57="f",S57="cp",S57="s",S57="congé parent"),$BH$3,0),0)))</f>
        <v>0.31666666666666665</v>
      </c>
      <c r="T59" s="66">
        <f ca="1">IF(T$3&gt;$BI$4,0,IF(OR(ISBLANK(T57),ISBLANK(T58),ISBLANK(U57),LEFT(U57,4)="jour",LEFT(U57,4)="form"),0,IF(COUNTIF(fériés,T$3)&gt;0,MOD((T58-T57),1)*1,MOD((T58-T57),1))))</f>
        <v>0</v>
      </c>
      <c r="U59" s="66">
        <f ca="1">IF(T$3&gt;$BI$4,0,IF(AND(ISNUMBER(T57),ISNUMBER(T58),OR(LEFT(U57,4)="jour",LEFT(U57,4)="form")),IF(COUNTIF(fériés,T$3)&gt;0,MOD(-$BH$4+(T58-T57),1)*1,MOD(-$BH$4+(T58-T57),1)),IF(AND(ISBLANK(T57),ISBLANK(T58)),IF(OR(U57="r",U57="c",U57="a",U57="m",U57="f",U57="cp",U57="s",U57="congé parent"),$BH$3,0),0)))</f>
        <v>0.31666666666666665</v>
      </c>
      <c r="V59" s="66">
        <f ca="1">IF(V$3&gt;$BI$4,0,IF(OR(ISBLANK(V57),ISBLANK(V58),ISBLANK(W57),LEFT(W57,4)="jour",LEFT(W57,4)="form"),0,IF(COUNTIF(fériés,V$3)&gt;0,MOD((V58-V57),1)*1,MOD((V58-V57),1))))</f>
        <v>0</v>
      </c>
      <c r="W59" s="66">
        <f ca="1">IF(V$3&gt;$BI$4,0,IF(AND(ISNUMBER(V57),ISNUMBER(V58),OR(LEFT(W57,4)="jour",LEFT(W57,4)="form")),IF(COUNTIF(fériés,V$3)&gt;0,MOD(-$BH$4+(V58-V57),1)*1,MOD(-$BH$4+(V58-V57),1)),IF(AND(ISBLANK(V57),ISBLANK(V58)),IF(OR(W57="r",W57="c",W57="a",W57="m",W57="f",W57="cp",W57="s",W57="congé parent"),$BH$3,0),0)))</f>
        <v>0.31666666666666665</v>
      </c>
      <c r="X59" s="66">
        <f ca="1">IF(X$3&gt;$BI$4,0,IF(OR(ISBLANK(X57),ISBLANK(X58),ISBLANK(Y57),LEFT(Y57,4)="jour",LEFT(Y57,4)="form"),0,IF(COUNTIF(fériés,X$3)&gt;0,MOD((X58-X57),1)*1,MOD((X58-X57),1))))</f>
        <v>0</v>
      </c>
      <c r="Y59" s="66">
        <f ca="1">IF(X$3&gt;$BI$4,0,IF(AND(ISNUMBER(X57),ISNUMBER(X58),OR(LEFT(Y57,4)="jour",LEFT(Y57,4)="form")),IF(COUNTIF(fériés,X$3)&gt;0,MOD(-$BH$4+(X58-X57),1)*1,MOD(-$BH$4+(X58-X57),1)),IF(AND(ISBLANK(X57),ISBLANK(X58)),IF(OR(Y57="r",Y57="c",Y57="a",Y57="m",Y57="f",Y57="cp",Y57="s",Y57="congé parent"),$BH$3,0),0)))</f>
        <v>0.31666666666666665</v>
      </c>
      <c r="Z59" s="86">
        <f ca="1">IF(Z$3&gt;$BI$4,0,IF(OR(ISBLANK(Z57),ISBLANK(Z58),ISBLANK(AA57),LEFT(AA57,4)="jour",LEFT(AA57,4)="form"),0,IF(COUNTIF(fériés,Z$3)&gt;0,MOD((Z58-Z57),1)*1,MOD((Z58-Z57),1))))</f>
        <v>0</v>
      </c>
      <c r="AA59" s="86">
        <f ca="1">IF(Z$3&gt;$BI$4,0,IF(AND(ISNUMBER(Z57),ISNUMBER(Z58),OR(LEFT(AA57,4)="jour",LEFT(AA57,4)="form")),IF(COUNTIF(fériés,Z$3)&gt;0,MOD(-$BH$4+(Z58-Z57),1)*1,MOD(-$BH$4+(Z58-Z57),1)),IF(AND(ISBLANK(Z57),ISBLANK(Z58)),IF(OR(AA57="r",AA57="c",AA57="a",AA57="m",AA57="f",AA57="cp",AA57="s",AA57="congé parent"),$BH$3,0),0)))</f>
        <v>0</v>
      </c>
      <c r="AB59" s="86">
        <f ca="1">IF(AB$3&gt;$BI$4,0,IF(OR(ISBLANK(AB57),ISBLANK(AB58),ISBLANK(AC57),LEFT(AC57,4)="jour",LEFT(AC57,4)="form"),0,IF(COUNTIF(fériés,AB$3)&gt;0,MOD((AB58-AB57),1)*1,MOD((AB58-AB57),1))))</f>
        <v>0</v>
      </c>
      <c r="AC59" s="86">
        <f ca="1">IF(AB$3&gt;$BI$4,0,IF(AND(ISNUMBER(AB57),ISNUMBER(AB58),OR(LEFT(AC57,4)="jour",LEFT(AC57,4)="form")),IF(COUNTIF(fériés,AB$3)&gt;0,MOD(-$BH$4+(AB58-AB57),1)*1,MOD(-$BH$4+(AB58-AB57),1)),IF(AND(ISBLANK(AB57),ISBLANK(AB58)),IF(OR(AC57="r",AC57="c",AC57="a",AC57="m",AC57="f",AC57="cp",AC57="s",AC57="congé parent"),$BH$3,0),0)))</f>
        <v>0</v>
      </c>
      <c r="AD59" s="61"/>
      <c r="AE59" s="66">
        <f ca="1">IF(AE$3&gt;$BI$4,0,IF(OR(ISBLANK(AE57),ISBLANK(AE58),ISBLANK(AF57),LEFT(AF57,4)="jour",LEFT(AF57,4)="form"),0,IF(COUNTIF(fériés,AE$3)&gt;0,MOD((AE58-AE57),1)*1,MOD((AE58-AE57),1))))</f>
        <v>0</v>
      </c>
      <c r="AF59" s="66">
        <f ca="1">IF(AE$3&gt;$BI$4,0,IF(AND(ISNUMBER(AE57),ISNUMBER(AE58),OR(LEFT(AF57,4)="jour",LEFT(AF57,4)="form")),IF(COUNTIF(fériés,AE$3)&gt;0,MOD(-$BH$4+(AE58-AE57),1)*1,MOD(-$BH$4+(AE58-AE57),1)),IF(AND(ISBLANK(AE57),ISBLANK(AE58)),IF(OR(AF57="r",AF57="c",AF57="a",AF57="m",AF57="f",AF57="cp",AF57="s",AF57="congé parent"),$BH$3,0),0)))</f>
        <v>0</v>
      </c>
      <c r="AG59" s="86">
        <f ca="1">IF(AG$3&gt;$BI$4,0,IF(OR(ISBLANK(AG57),ISBLANK(AG58),ISBLANK(AH57),LEFT(AH57,4)="jour",LEFT(AH57,4)="form"),0,IF(COUNTIF(fériés,AG$3)&gt;0,MOD((AG58-AG57),1)*1,MOD((AG58-AG57),1))))</f>
        <v>0</v>
      </c>
      <c r="AH59" s="86">
        <f ca="1">IF(AG$3&gt;$BI$4,0,IF(AND(ISNUMBER(AG57),ISNUMBER(AG58),OR(LEFT(AH57,4)="jour",LEFT(AH57,4)="form")),IF(COUNTIF(fériés,AG$3)&gt;0,MOD(-$BH$4+(AG58-AG57),1)*1,MOD(-$BH$4+(AG58-AG57),1)),IF(AND(ISBLANK(AG57),ISBLANK(AG58)),IF(OR(AH57="r",AH57="c",AH57="a",AH57="m",AH57="f",AH57="cp",AH57="s",AH57="congé parent"),$BH$3,0),0)))</f>
        <v>0</v>
      </c>
      <c r="AI59" s="66">
        <f ca="1">IF(AI$3&gt;$BI$4,0,IF(OR(ISBLANK(AI57),ISBLANK(AI58),ISBLANK(AJ57),LEFT(AJ57,4)="jour",LEFT(AJ57,4)="form"),0,IF(COUNTIF(fériés,AI$3)&gt;0,MOD((AI58-AI57),1)*1,MOD((AI58-AI57),1))))</f>
        <v>0</v>
      </c>
      <c r="AJ59" s="66">
        <f ca="1">IF(AI$3&gt;$BI$4,0,IF(AND(ISNUMBER(AI57),ISNUMBER(AI58),OR(LEFT(AJ57,4)="jour",LEFT(AJ57,4)="form")),IF(COUNTIF(fériés,AI$3)&gt;0,MOD(-$BH$4+(AI58-AI57),1)*1,MOD(-$BH$4+(AI58-AI57),1)),IF(AND(ISBLANK(AI57),ISBLANK(AI58)),IF(OR(AJ57="r",AJ57="c",AJ57="a",AJ57="m",AJ57="f",AJ57="cp",AJ57="s",AJ57="congé parent"),$BH$3,0),0)))</f>
        <v>0</v>
      </c>
      <c r="AK59" s="66">
        <f ca="1">IF(AK$3&gt;$BI$4,0,IF(OR(ISBLANK(AK57),ISBLANK(AK58),ISBLANK(AL57),LEFT(AL57,4)="jour",LEFT(AL57,4)="form"),0,IF(COUNTIF(fériés,AK$3)&gt;0,MOD((AK58-AK57),1)*1,MOD((AK58-AK57),1))))</f>
        <v>0</v>
      </c>
      <c r="AL59" s="66">
        <f ca="1">IF(AK$3&gt;$BI$4,0,IF(AND(ISNUMBER(AK57),ISNUMBER(AK58),OR(LEFT(AL57,4)="jour",LEFT(AL57,4)="form")),IF(COUNTIF(fériés,AK$3)&gt;0,MOD(-$BH$4+(AK58-AK57),1)*1,MOD(-$BH$4+(AK58-AK57),1)),IF(AND(ISBLANK(AK57),ISBLANK(AK58)),IF(OR(AL57="r",AL57="c",AL57="a",AL57="m",AL57="f",AL57="cp",AL57="s",AL57="congé parent"),$BH$3,0),0)))</f>
        <v>0</v>
      </c>
      <c r="AM59" s="66">
        <f ca="1">IF(AM$3&gt;$BI$4,0,IF(OR(ISBLANK(AM57),ISBLANK(AM58),ISBLANK(AN57),LEFT(AN57,4)="jour",LEFT(AN57,4)="form"),0,IF(COUNTIF(fériés,AM$3)&gt;0,MOD((AM58-AM57),1)*1,MOD((AM58-AM57),1))))</f>
        <v>0</v>
      </c>
      <c r="AN59" s="66">
        <f ca="1">IF(AM$3&gt;$BI$4,0,IF(AND(ISNUMBER(AM57),ISNUMBER(AM58),OR(LEFT(AN57,4)="jour",LEFT(AN57,4)="form")),IF(COUNTIF(fériés,AM$3)&gt;0,MOD(-$BH$4+(AM58-AM57),1)*1,MOD(-$BH$4+(AM58-AM57),1)),IF(AND(ISBLANK(AM57),ISBLANK(AM58)),IF(OR(AN57="r",AN57="c",AN57="a",AN57="m",AN57="f",AN57="cp",AN57="s",AN57="congé parent"),$BH$3,0),0)))</f>
        <v>0</v>
      </c>
      <c r="AO59" s="86">
        <f ca="1">IF(AO$3&gt;$BI$4,0,IF(OR(ISBLANK(AO57),ISBLANK(AO58),ISBLANK(AP57),LEFT(AP57,4)="jour",LEFT(AP57,4)="form"),0,IF(COUNTIF(fériés,AO$3)&gt;0,MOD((AO58-AO57),1)*1,MOD((AO58-AO57),1))))</f>
        <v>0</v>
      </c>
      <c r="AP59" s="86">
        <f ca="1">IF(AO$3&gt;$BI$4,0,IF(AND(ISNUMBER(AO57),ISNUMBER(AO58),OR(LEFT(AP57,4)="jour",LEFT(AP57,4)="form")),IF(COUNTIF(fériés,AO$3)&gt;0,MOD(-$BH$4+(AO58-AO57),1)*1,MOD(-$BH$4+(AO58-AO57),1)),IF(AND(ISBLANK(AO57),ISBLANK(AO58)),IF(OR(AP57="r",AP57="c",AP57="a",AP57="m",AP57="f",AP57="cp",AP57="s",AP57="congé parent"),$BH$3,0),0)))</f>
        <v>0</v>
      </c>
      <c r="AQ59" s="86">
        <f ca="1">IF(AQ$3&gt;$BI$4,0,IF(OR(ISBLANK(AQ57),ISBLANK(AQ58),ISBLANK(AR57),LEFT(AR57,4)="jour",LEFT(AR57,4)="form"),0,IF(COUNTIF(fériés,AQ$3)&gt;0,MOD((AQ58-AQ57),1)*1,MOD((AQ58-AQ57),1))))</f>
        <v>0</v>
      </c>
      <c r="AR59" s="86">
        <f ca="1">IF(AQ$3&gt;$BI$4,0,IF(AND(ISNUMBER(AQ57),ISNUMBER(AQ58),OR(LEFT(AR57,4)="jour",LEFT(AR57,4)="form")),IF(COUNTIF(fériés,AQ$3)&gt;0,MOD(-$BH$4+(AQ58-AQ57),1)*1,MOD(-$BH$4+(AQ58-AQ57),1)),IF(AND(ISBLANK(AQ57),ISBLANK(AQ58)),IF(OR(AR57="r",AR57="c",AR57="a",AR57="m",AR57="f",AR57="cp",AR57="s",AR57="congé parent"),$BH$3,0),0)))</f>
        <v>0</v>
      </c>
      <c r="AS59" s="61"/>
      <c r="AT59" s="66">
        <f ca="1">IF(AT$3&gt;$BI$4,0,IF(OR(ISBLANK(AT57),ISBLANK(AT58),ISBLANK(AU57),LEFT(AU57,4)="jour",LEFT(AU57,4)="form"),0,IF(COUNTIF(fériés,AT$3)&gt;0,MOD((AT58-AT57),1)*1,MOD((AT58-AT57),1))))</f>
        <v>0</v>
      </c>
      <c r="AU59" s="66">
        <f ca="1">IF(AT$3&gt;$BI$4,0,IF(AND(ISNUMBER(AT57),ISNUMBER(AT58),OR(LEFT(AU57,4)="jour",LEFT(AU57,4)="form")),IF(COUNTIF(fériés,AT$3)&gt;0,MOD(-$BH$4+(AT58-AT57),1)*1,MOD(-$BH$4+(AT58-AT57),1)),IF(AND(ISBLANK(AT57),ISBLANK(AT58)),IF(OR(AU57="r",AU57="c",AU57="a",AU57="m",AU57="f",AU57="cp",AU57="s",AU57="congé parent"),$BH$3,0),0)))</f>
        <v>0</v>
      </c>
      <c r="AV59" s="86">
        <f ca="1">IF(AV$3&gt;$BI$4,0,IF(OR(ISBLANK(AV57),ISBLANK(AV58),ISBLANK(AW57),LEFT(AW57,4)="jour",LEFT(AW57,4)="form"),0,IF(COUNTIF(fériés,AV$3)&gt;0,MOD((AV58-AV57),1)*1,MOD((AV58-AV57),1))))</f>
        <v>0</v>
      </c>
      <c r="AW59" s="86">
        <f ca="1">IF(AV$3&gt;$BI$4,0,IF(AND(ISNUMBER(AV57),ISNUMBER(AV58),OR(LEFT(AW57,4)="jour",LEFT(AW57,4)="form")),IF(COUNTIF(fériés,AV$3)&gt;0,MOD(-$BH$4+(AV58-AV57),1)*1,MOD(-$BH$4+(AV58-AV57),1)),IF(AND(ISBLANK(AV57),ISBLANK(AV58)),IF(OR(AW57="r",AW57="c",AW57="a",AW57="m",AW57="f",AW57="cp",AW57="s",AW57="congé parent"),$BH$3,0),0)))</f>
        <v>0</v>
      </c>
      <c r="AX59" s="66">
        <f ca="1">IF(AX$3&gt;$BI$4,0,IF(OR(ISBLANK(AX57),ISBLANK(AX58),ISBLANK(AY57),LEFT(AY57,4)="jour",LEFT(AY57,4)="form"),0,IF(COUNTIF(fériés,AX$3)&gt;0,MOD((AX58-AX57),1)*1,MOD((AX58-AX57),1))))</f>
        <v>0</v>
      </c>
      <c r="AY59" s="66">
        <f ca="1">IF(AX$3&gt;$BI$4,0,IF(AND(ISNUMBER(AX57),ISNUMBER(AX58),OR(LEFT(AY57,4)="jour",LEFT(AY57,4)="form")),IF(COUNTIF(fériés,AX$3)&gt;0,MOD(-$BH$4+(AX58-AX57),1)*1,MOD(-$BH$4+(AX58-AX57),1)),IF(AND(ISBLANK(AX57),ISBLANK(AX58)),IF(OR(AY57="r",AY57="c",AY57="a",AY57="m",AY57="f",AY57="cp",AY57="s",AY57="congé parent"),$BH$3,0),0)))</f>
        <v>0</v>
      </c>
      <c r="AZ59" s="66">
        <f ca="1">IF(AZ$3&gt;$BI$4,0,IF(OR(ISBLANK(AZ57),ISBLANK(AZ58),ISBLANK(BA57),LEFT(BA57,4)="jour",LEFT(BA57,4)="form"),0,IF(COUNTIF(fériés,AZ$3)&gt;0,MOD((AZ58-AZ57),1)*1,MOD((AZ58-AZ57),1))))</f>
        <v>0</v>
      </c>
      <c r="BA59" s="66">
        <f ca="1">IF(AZ$3&gt;$BI$4,0,IF(AND(ISNUMBER(AZ57),ISNUMBER(AZ58),OR(LEFT(BA57,4)="jour",LEFT(BA57,4)="form")),IF(COUNTIF(fériés,AZ$3)&gt;0,MOD(-$BH$4+(AZ58-AZ57),1)*1,MOD(-$BH$4+(AZ58-AZ57),1)),IF(AND(ISBLANK(AZ57),ISBLANK(AZ58)),IF(OR(BA57="r",BA57="c",BA57="a",BA57="m",BA57="f",BA57="cp",BA57="s",BA57="congé parent"),$BH$3,0),0)))</f>
        <v>0</v>
      </c>
      <c r="BB59" s="66">
        <f ca="1">IF(BB$3&gt;$BI$4,0,IF(OR(ISBLANK(BB57),ISBLANK(BB58),ISBLANK(BC57),LEFT(BC57,4)="jour",LEFT(BC57,4)="form"),0,IF(COUNTIF(fériés,BB$3)&gt;0,MOD((BB58-BB57),1)*1,MOD((BB58-BB57),1))))</f>
        <v>0</v>
      </c>
      <c r="BC59" s="66">
        <f ca="1">IF(BB$3&gt;$BI$4,0,IF(AND(ISNUMBER(BB57),ISNUMBER(BB58),OR(LEFT(BC57,4)="jour",LEFT(BC57,4)="form")),IF(COUNTIF(fériés,BB$3)&gt;0,MOD(-$BH$4+(BB58-BB57),1)*1,MOD(-$BH$4+(BB58-BB57),1)),IF(AND(ISBLANK(BB57),ISBLANK(BB58)),IF(OR(BC57="r",BC57="c",BC57="a",BC57="m",BC57="f",BC57="cp",BC57="s",BC57="congé parent"),$BH$3,0),0)))</f>
        <v>0</v>
      </c>
      <c r="BD59" s="66">
        <f ca="1">IF(BD$3&gt;$BI$4,0,IF(OR(ISBLANK(BD57),ISBLANK(BD58),ISBLANK(BE57),LEFT(BE57,4)="jour",LEFT(BE57,4)="form"),0,IF(COUNTIF(fériés,BD$3)&gt;0,MOD((BD58-BD57),1)*1,MOD((BD58-BD57),1))))</f>
        <v>0</v>
      </c>
      <c r="BE59" s="66">
        <f ca="1">IF(BD$3&gt;$BI$4,0,IF(AND(ISNUMBER(BD57),ISNUMBER(BD58),OR(LEFT(BE57,4)="jour",LEFT(BE57,4)="form")),IF(COUNTIF(fériés,BD$3)&gt;0,MOD(-$BH$4+(BD58-BD57),1)*1,MOD(-$BH$4+(BD58-BD57),1)),IF(AND(ISBLANK(BD57),ISBLANK(BD58)),IF(OR(BE57="r",BE57="c",BE57="a",BE57="m",BE57="f",BE57="cp",BE57="s",BE57="congé parent"),$BH$3,0),0)))</f>
        <v>0</v>
      </c>
      <c r="BF59" s="66">
        <f ca="1">IF(BF$3&gt;$BI$4,0,IF(OR(ISBLANK(BF57),ISBLANK(BF58),ISBLANK(BG57),LEFT(BG57,4)="jour",LEFT(BG57,4)="form"),0,IF(COUNTIF(fériés,BF$3)&gt;0,MOD((BF58-BF57),1)*1,MOD((BF58-BF57),1))))</f>
        <v>0</v>
      </c>
      <c r="BG59" s="66">
        <f ca="1">IF(BF$3&gt;$BI$4,0,IF(AND(ISNUMBER(BF57),ISNUMBER(BF58),OR(LEFT(BG57,4)="jour",LEFT(BG57,4)="form")),IF(COUNTIF(fériés,BF$3)&gt;0,MOD(-$BH$4+(BF58-BF57),1)*1,MOD(-$BH$4+(BF58-BF57),1)),IF(AND(ISBLANK(BF57),ISBLANK(BF58)),IF(OR(BG57="r",BG57="c",BG57="a",BG57="m",BG57="f",BG57="cp",BG57="s",BG57="congé parent"),$BH$3,0),0)))</f>
        <v>0</v>
      </c>
      <c r="BH59" s="12">
        <f ca="1">SUM(B59:BG59)</f>
        <v>3.2333333333333325</v>
      </c>
    </row>
    <row r="60" spans="1:60" ht="15.6" hidden="1" customHeight="1" thickBot="1" x14ac:dyDescent="0.4">
      <c r="A60" s="52"/>
      <c r="B60" s="66" t="str">
        <f>IF(RIGHT(C57,4)="cuht","171",IF(RIGHT(C57,4)="netu","172",IF(RIGHT(C57,4)="auht","173",IF(OR(RIGHT(C57,4)="ppou",RIGHT(C57,5)="prepa"),"360",IF(RIGHT(C57,4)="cpou","361",IF(OR(RIGHT(C57,4)="apou",RIGHT(C57,6)="molinf"),"363",IF(RIGHT(C57,4)="netp","364",IF(RIGHT(C57,4)="cmtr","365",IF(LEFT(C57,4)="form","873",IF(RIGHT(C57,7)="ce-cppt","902",""))))))))))</f>
        <v/>
      </c>
      <c r="C60" s="66" t="str">
        <f>IF(B60="","",IF(OR(B$3=Recap!$A$50,B$3=Recap!$A$51,B$3=Recap!$A$52,B$3=Recap!$A$53,B$3=Recap!$A$54,B$3=Recap!$A$55,B$3=Recap!$A$56,B$3=Recap!$A$57,B$3=Recap!$A$58,B$3=Recap!$A$59,B$3=Recap!$A$60,B$3=Recap!$A$61),(B59+C59)/1,B59+C59))</f>
        <v/>
      </c>
      <c r="D60" s="66" t="str">
        <f>IF(RIGHT(E57,4)="cuht","171",IF(RIGHT(E57,4)="netu","172",IF(RIGHT(E57,4)="auht","173",IF(OR(RIGHT(E57,4)="ppou",RIGHT(E57,5)="prepa"),"360",IF(RIGHT(E57,4)="cpou","361",IF(OR(RIGHT(E57,4)="apou",RIGHT(E57,6)="molinf"),"363",IF(RIGHT(E57,4)="netp","364",IF(RIGHT(E57,4)="cmtr","365",IF(LEFT(E57,4)="form","873",IF(RIGHT(E57,7)="ce-cppt","902",""))))))))))</f>
        <v/>
      </c>
      <c r="E60" s="66" t="str">
        <f>IF(D60="","",IF(OR(D$3=Recap!$A$50,D$3=Recap!$A$51,D$3=Recap!$A$52,D$3=Recap!$A$53,D$3=Recap!$A$54,D$3=Recap!$A$55,D$3=Recap!$A$56,D$3=Recap!$A$57,D$3=Recap!$A$58,D$3=Recap!$A$59,D$3=Recap!$A$60,D$3=Recap!$A$61),(D59+E59)/1,D59+E59))</f>
        <v/>
      </c>
      <c r="F60" s="66" t="str">
        <f>IF(RIGHT(G57,4)="cuht","171",IF(RIGHT(G57,4)="netu","172",IF(RIGHT(G57,4)="auht","173",IF(OR(RIGHT(G57,4)="ppou",RIGHT(G57,5)="prepa"),"360",IF(RIGHT(G57,4)="cpou","361",IF(OR(RIGHT(G57,4)="apou",RIGHT(G57,6)="molinf"),"363",IF(RIGHT(G57,4)="netp","364",IF(RIGHT(G57,4)="cmtr","365",IF(LEFT(G57,4)="form","873",IF(RIGHT(G57,7)="ce-cppt","902",""))))))))))</f>
        <v/>
      </c>
      <c r="G60" s="66" t="str">
        <f>IF(F60="","",IF(OR(F$3=Recap!$A$50,F$3=Recap!$A$51,F$3=Recap!$A$52,F$3=Recap!$A$53,F$3=Recap!$A$54,F$3=Recap!$A$55,F$3=Recap!$A$56,F$3=Recap!$A$57,F$3=Recap!$A$58,F$3=Recap!$A$59,F$3=Recap!$A$60,F$3=Recap!$A$61),(F59+G59)/1,F59+G59))</f>
        <v/>
      </c>
      <c r="H60" s="66" t="str">
        <f>IF(RIGHT(I57,4)="cuht","171",IF(RIGHT(I57,4)="netu","172",IF(RIGHT(I57,4)="auht","173",IF(OR(RIGHT(I57,4)="ppou",RIGHT(I57,5)="prepa"),"360",IF(RIGHT(I57,4)="cpou","361",IF(OR(RIGHT(I57,4)="apou",RIGHT(I57,6)="molinf"),"363",IF(RIGHT(I57,4)="netp","364",IF(RIGHT(I57,4)="cmtr","365",IF(LEFT(I57,4)="form","873",IF(RIGHT(I57,7)="ce-cppt","902",""))))))))))</f>
        <v/>
      </c>
      <c r="I60" s="66" t="str">
        <f>IF(H60="","",IF(OR(H$3=Recap!$A$50,H$3=Recap!$A$51,H$3=Recap!$A$52,H$3=Recap!$A$53,H$3=Recap!$A$54,H$3=Recap!$A$55,H$3=Recap!$A$56,H$3=Recap!$A$57,H$3=Recap!$A$58,H$3=Recap!$A$59,H$3=Recap!$A$60,H$3=Recap!$A$61),(H59+I59)/1,H59+I59))</f>
        <v/>
      </c>
      <c r="J60" s="66" t="str">
        <f>IF(RIGHT(K57,4)="cuht","171",IF(RIGHT(K57,4)="netu","172",IF(RIGHT(K57,4)="auht","173",IF(OR(RIGHT(K57,4)="ppou",RIGHT(K57,5)="prepa"),"360",IF(RIGHT(K57,4)="cpou","361",IF(OR(RIGHT(K57,4)="apou",RIGHT(K57,6)="molinf"),"363",IF(RIGHT(K57,4)="netp","364",IF(RIGHT(K57,4)="cmtr","365",IF(LEFT(K57,4)="form","873",IF(RIGHT(K57,7)="ce-cppt","902",""))))))))))</f>
        <v/>
      </c>
      <c r="K60" s="66" t="str">
        <f>IF(J60="","",IF(OR(J$3=Recap!$A$50,J$3=Recap!$A$51,J$3=Recap!$A$52,J$3=Recap!$A$53,J$3=Recap!$A$54,J$3=Recap!$A$55,J$3=Recap!$A$56,J$3=Recap!$A$57,J$3=Recap!$A$58,J$3=Recap!$A$59,J$3=Recap!$A$60,J$3=Recap!$A$61),(J59+K59)/1,J59+K59))</f>
        <v/>
      </c>
      <c r="L60" s="86" t="str">
        <f>IF(RIGHT(M57,4)="cuht","171",IF(RIGHT(M57,4)="netu","172",IF(RIGHT(M57,4)="auht","173",IF(OR(RIGHT(M57,4)="ppou",RIGHT(M57,5)="prepa"),"360",IF(RIGHT(M57,4)="cpou","361",IF(OR(RIGHT(M57,4)="apou",RIGHT(M57,6)="molinf"),"363",IF(RIGHT(M57,4)="netp","364",IF(RIGHT(M57,4)="cmtr","365",IF(LEFT(M57,4)="form","873",IF(RIGHT(M57,7)="ce-cppt","902",""))))))))))</f>
        <v/>
      </c>
      <c r="M60" s="86" t="str">
        <f>IF(L60="","",IF(OR(L$3=Recap!$A$50,L$3=Recap!$A$51,L$3=Recap!$A$52,L$3=Recap!$A$53,L$3=Recap!$A$54,L$3=Recap!$A$55,L$3=Recap!$A$56,L$3=Recap!$A$57,L$3=Recap!$A$58,L$3=Recap!$A$59,L$3=Recap!$A$60,L$3=Recap!$A$61),(L59+M59)/1,L59+M59))</f>
        <v/>
      </c>
      <c r="N60" s="86" t="str">
        <f>IF(RIGHT(O57,4)="cuht","171",IF(RIGHT(O57,4)="netu","172",IF(RIGHT(O57,4)="auht","173",IF(OR(RIGHT(O57,4)="ppou",RIGHT(O57,5)="prepa"),"360",IF(RIGHT(O57,4)="cpou","361",IF(OR(RIGHT(O57,4)="apou",RIGHT(O57,6)="molinf"),"363",IF(RIGHT(O57,4)="netp","364",IF(RIGHT(O57,4)="cmtr","365",IF(LEFT(O57,4)="form","873",IF(RIGHT(O57,7)="ce-cppt","902",""))))))))))</f>
        <v/>
      </c>
      <c r="O60" s="86" t="str">
        <f>IF(N60="","",IF(OR(N$3=Recap!$A$50,N$3=Recap!$A$51,N$3=Recap!$A$52,N$3=Recap!$A$53,N$3=Recap!$A$54,N$3=Recap!$A$55,N$3=Recap!$A$56,N$3=Recap!$A$57,N$3=Recap!$A$58,N$3=Recap!$A$59,N$3=Recap!$A$60,N$3=Recap!$A$61),(N59+O59)/1,N59+O59))</f>
        <v/>
      </c>
      <c r="P60" s="66" t="str">
        <f>IF(RIGHT(Q57,4)="cuht","171",IF(RIGHT(Q57,4)="netu","172",IF(RIGHT(Q57,4)="auht","173",IF(OR(RIGHT(Q57,4)="ppou",RIGHT(Q57,5)="prepa"),"360",IF(RIGHT(Q57,4)="cpou","361",IF(OR(RIGHT(Q57,4)="apou",RIGHT(Q57,6)="molinf"),"363",IF(RIGHT(Q57,4)="netp","364",IF(RIGHT(Q57,4)="cmtr","365",IF(LEFT(Q57,4)="form","873",IF(RIGHT(Q57,7)="ce-cppt","902",""))))))))))</f>
        <v/>
      </c>
      <c r="Q60" s="66" t="str">
        <f>IF(P60="","",IF(OR(P$3=Recap!$A$50,P$3=Recap!$A$51,P$3=Recap!$A$52,P$3=Recap!$A$53,P$3=Recap!$A$54,P$3=Recap!$A$55,P$3=Recap!$A$56,P$3=Recap!$A$57,P$3=Recap!$A$58,P$3=Recap!$A$59,P$3=Recap!$A$60,P$3=Recap!$A$61),(P59+Q59)/1,P59+Q59))</f>
        <v/>
      </c>
      <c r="R60" s="66" t="str">
        <f>IF(RIGHT(S57,4)="cuht","171",IF(RIGHT(S57,4)="netu","172",IF(RIGHT(S57,4)="auht","173",IF(OR(RIGHT(S57,4)="ppou",RIGHT(S57,5)="prepa"),"360",IF(RIGHT(S57,4)="cpou","361",IF(OR(RIGHT(S57,4)="apou",RIGHT(S57,6)="molinf"),"363",IF(RIGHT(S57,4)="netp","364",IF(RIGHT(S57,4)="cmtr","365",IF(LEFT(S57,4)="form","873",IF(RIGHT(S57,7)="ce-cppt","902",""))))))))))</f>
        <v/>
      </c>
      <c r="S60" s="66" t="str">
        <f>IF(R60="","",IF(OR(R$3=Recap!$A$50,R$3=Recap!$A$51,R$3=Recap!$A$52,R$3=Recap!$A$53,R$3=Recap!$A$54,R$3=Recap!$A$55,R$3=Recap!$A$56,R$3=Recap!$A$57,R$3=Recap!$A$58,R$3=Recap!$A$59,R$3=Recap!$A$60,R$3=Recap!$A$61),(R59+S59)/1,R59+S59))</f>
        <v/>
      </c>
      <c r="T60" s="66" t="str">
        <f>IF(RIGHT(U57,4)="cuht","171",IF(RIGHT(U57,4)="netu","172",IF(RIGHT(U57,4)="auht","173",IF(OR(RIGHT(U57,4)="ppou",RIGHT(U57,5)="prepa"),"360",IF(RIGHT(U57,4)="cpou","361",IF(OR(RIGHT(U57,4)="apou",RIGHT(U57,6)="molinf"),"363",IF(RIGHT(U57,4)="netp","364",IF(RIGHT(U57,4)="cmtr","365",IF(LEFT(U57,4)="form","873",IF(RIGHT(U57,7)="ce-cppt","902",""))))))))))</f>
        <v/>
      </c>
      <c r="U60" s="66" t="str">
        <f>IF(T60="","",IF(OR(T$3=Recap!$A$50,T$3=Recap!$A$51,T$3=Recap!$A$52,T$3=Recap!$A$53,T$3=Recap!$A$54,T$3=Recap!$A$55,T$3=Recap!$A$56,T$3=Recap!$A$57,T$3=Recap!$A$58,T$3=Recap!$A$59,T$3=Recap!$A$60,T$3=Recap!$A$61),(T59+U59)/1,T59+U59))</f>
        <v/>
      </c>
      <c r="V60" s="66" t="str">
        <f>IF(RIGHT(W57,4)="cuht","171",IF(RIGHT(W57,4)="netu","172",IF(RIGHT(W57,4)="auht","173",IF(OR(RIGHT(W57,4)="ppou",RIGHT(W57,5)="prepa"),"360",IF(RIGHT(W57,4)="cpou","361",IF(OR(RIGHT(W57,4)="apou",RIGHT(W57,6)="molinf"),"363",IF(RIGHT(W57,4)="netp","364",IF(RIGHT(W57,4)="cmtr","365",IF(LEFT(W57,4)="form","873",IF(RIGHT(W57,7)="ce-cppt","902",""))))))))))</f>
        <v/>
      </c>
      <c r="W60" s="66" t="str">
        <f>IF(V60="","",IF(OR(V$3=Recap!$A$50,V$3=Recap!$A$51,V$3=Recap!$A$52,V$3=Recap!$A$53,V$3=Recap!$A$54,V$3=Recap!$A$55,V$3=Recap!$A$56,V$3=Recap!$A$57,V$3=Recap!$A$58,V$3=Recap!$A$59,V$3=Recap!$A$60,V$3=Recap!$A$61),(V59+W59)/1,V59+W59))</f>
        <v/>
      </c>
      <c r="X60" s="66" t="str">
        <f>IF(RIGHT(Y57,4)="cuht","171",IF(RIGHT(Y57,4)="netu","172",IF(RIGHT(Y57,4)="auht","173",IF(OR(RIGHT(Y57,4)="ppou",RIGHT(Y57,5)="prepa"),"360",IF(RIGHT(Y57,4)="cpou","361",IF(OR(RIGHT(Y57,4)="apou",RIGHT(Y57,6)="molinf"),"363",IF(RIGHT(Y57,4)="netp","364",IF(RIGHT(Y57,4)="cmtr","365",IF(LEFT(Y57,4)="form","873",IF(RIGHT(Y57,7)="ce-cppt","902",""))))))))))</f>
        <v/>
      </c>
      <c r="Y60" s="66" t="str">
        <f>IF(X60="","",IF(OR(X$3=Recap!$A$50,X$3=Recap!$A$51,X$3=Recap!$A$52,X$3=Recap!$A$53,X$3=Recap!$A$54,X$3=Recap!$A$55,X$3=Recap!$A$56,X$3=Recap!$A$57,X$3=Recap!$A$58,X$3=Recap!$A$59,X$3=Recap!$A$60,X$3=Recap!$A$61),(X59+Y59)/1,X59+Y59))</f>
        <v/>
      </c>
      <c r="Z60" s="86" t="str">
        <f>IF(RIGHT(AA57,4)="cuht","171",IF(RIGHT(AA57,4)="netu","172",IF(RIGHT(AA57,4)="auht","173",IF(OR(RIGHT(AA57,4)="ppou",RIGHT(AA57,5)="prepa"),"360",IF(RIGHT(AA57,4)="cpou","361",IF(OR(RIGHT(AA57,4)="apou",RIGHT(AA57,6)="molinf"),"363",IF(RIGHT(AA57,4)="netp","364",IF(RIGHT(AA57,4)="cmtr","365",IF(LEFT(AA57,4)="form","873",IF(RIGHT(AA57,7)="ce-cppt","902",""))))))))))</f>
        <v/>
      </c>
      <c r="AA60" s="86" t="str">
        <f>IF(Z60="","",IF(OR(Z$3=Recap!$A$50,Z$3=Recap!$A$51,Z$3=Recap!$A$52,Z$3=Recap!$A$53,Z$3=Recap!$A$54,Z$3=Recap!$A$55,Z$3=Recap!$A$56,Z$3=Recap!$A$57,Z$3=Recap!$A$58,Z$3=Recap!$A$59,Z$3=Recap!$A$60,Z$3=Recap!$A$61),(Z59+AA59)/1,Z59+AA59))</f>
        <v/>
      </c>
      <c r="AB60" s="86" t="str">
        <f>IF(RIGHT(AC57,4)="cuht","171",IF(RIGHT(AC57,4)="netu","172",IF(RIGHT(AC57,4)="auht","173",IF(OR(RIGHT(AC57,4)="ppou",RIGHT(AC57,5)="prepa"),"360",IF(RIGHT(AC57,4)="cpou","361",IF(OR(RIGHT(AC57,4)="apou",RIGHT(AC57,6)="molinf"),"363",IF(RIGHT(AC57,4)="netp","364",IF(RIGHT(AC57,4)="cmtr","365",IF(LEFT(AC57,4)="form","873",IF(RIGHT(AC57,7)="ce-cppt","902",""))))))))))</f>
        <v/>
      </c>
      <c r="AC60" s="86" t="str">
        <f>IF(AB60="","",IF(OR(AB$3=Recap!$A$50,AB$3=Recap!$A$51,AB$3=Recap!$A$52,AB$3=Recap!$A$53,AB$3=Recap!$A$54,AB$3=Recap!$A$55,AB$3=Recap!$A$56,AB$3=Recap!$A$57,AB$3=Recap!$A$58,AB$3=Recap!$A$59,AB$3=Recap!$A$60,AB$3=Recap!$A$61),(AB59+AC59)/1,AB59+AC59))</f>
        <v/>
      </c>
      <c r="AD60" s="61"/>
      <c r="AE60" s="66" t="str">
        <f>IF(RIGHT(AF57,4)="cuht","171",IF(RIGHT(AF57,4)="netu","172",IF(RIGHT(AF57,4)="auht","173",IF(OR(RIGHT(AF57,4)="ppou",RIGHT(AF57,5)="prepa"),"360",IF(RIGHT(AF57,4)="cpou","361",IF(OR(RIGHT(AF57,4)="apou",RIGHT(AF57,6)="molinf"),"363",IF(RIGHT(AF57,4)="netp","364",IF(RIGHT(AF57,4)="cmtr","365",IF(LEFT(AF57,4)="form","873",IF(RIGHT(AF57,7)="ce-cppt","902",""))))))))))</f>
        <v/>
      </c>
      <c r="AF60" s="66" t="str">
        <f>IF(AE60="","",IF(OR(AE$3=Recap!$A$50,AE$3=Recap!$A$51,AE$3=Recap!$A$52,AE$3=Recap!$A$53,AE$3=Recap!$A$54,AE$3=Recap!$A$55,AE$3=Recap!$A$56,AE$3=Recap!$A$57,AE$3=Recap!$A$58,AE$3=Recap!$A$59,AE$3=Recap!$A$60,AE$3=Recap!$A$61),(AE59+AF59)/1,AE59+AF59))</f>
        <v/>
      </c>
      <c r="AG60" s="86" t="str">
        <f>IF(RIGHT(AH57,4)="cuht","171",IF(RIGHT(AH57,4)="netu","172",IF(RIGHT(AH57,4)="auht","173",IF(OR(RIGHT(AH57,4)="ppou",RIGHT(AH57,5)="prepa"),"360",IF(RIGHT(AH57,4)="cpou","361",IF(OR(RIGHT(AH57,4)="apou",RIGHT(AH57,6)="molinf"),"363",IF(RIGHT(AH57,4)="netp","364",IF(RIGHT(AH57,4)="cmtr","365",IF(LEFT(AH57,4)="form","873",IF(RIGHT(AH57,7)="ce-cppt","902",""))))))))))</f>
        <v/>
      </c>
      <c r="AH60" s="86" t="str">
        <f>IF(AG60="","",IF(OR(AG$3=Recap!$A$50,AG$3=Recap!$A$51,AG$3=Recap!$A$52,AG$3=Recap!$A$53,AG$3=Recap!$A$54,AG$3=Recap!$A$55,AG$3=Recap!$A$56,AG$3=Recap!$A$57,AG$3=Recap!$A$58,AG$3=Recap!$A$59,AG$3=Recap!$A$60,AG$3=Recap!$A$61),(AG59+AH59)/1,AG59+AH59))</f>
        <v/>
      </c>
      <c r="AI60" s="66" t="str">
        <f>IF(RIGHT(AJ57,4)="cuht","171",IF(RIGHT(AJ57,4)="netu","172",IF(RIGHT(AJ57,4)="auht","173",IF(OR(RIGHT(AJ57,4)="ppou",RIGHT(AJ57,5)="prepa"),"360",IF(RIGHT(AJ57,4)="cpou","361",IF(OR(RIGHT(AJ57,4)="apou",RIGHT(AJ57,6)="molinf"),"363",IF(RIGHT(AJ57,4)="netp","364",IF(RIGHT(AJ57,4)="cmtr","365",IF(LEFT(AJ57,4)="form","873",IF(RIGHT(AJ57,7)="ce-cppt","902",""))))))))))</f>
        <v/>
      </c>
      <c r="AJ60" s="66" t="str">
        <f>IF(AI60="","",IF(OR(AI$3=Recap!$A$50,AI$3=Recap!$A$51,AI$3=Recap!$A$52,AI$3=Recap!$A$53,AI$3=Recap!$A$54,AI$3=Recap!$A$55,AI$3=Recap!$A$56,AI$3=Recap!$A$57,AI$3=Recap!$A$58,AI$3=Recap!$A$59,AI$3=Recap!$A$60,AI$3=Recap!$A$61),(AI59+AJ59)/1,AI59+AJ59))</f>
        <v/>
      </c>
      <c r="AK60" s="66" t="str">
        <f>IF(RIGHT(AL57,4)="cuht","171",IF(RIGHT(AL57,4)="netu","172",IF(RIGHT(AL57,4)="auht","173",IF(OR(RIGHT(AL57,4)="ppou",RIGHT(AL57,5)="prepa"),"360",IF(RIGHT(AL57,4)="cpou","361",IF(OR(RIGHT(AL57,4)="apou",RIGHT(AL57,6)="molinf"),"363",IF(RIGHT(AL57,4)="netp","364",IF(RIGHT(AL57,4)="cmtr","365",IF(LEFT(AL57,4)="form","873",IF(RIGHT(AL57,7)="ce-cppt","902",""))))))))))</f>
        <v/>
      </c>
      <c r="AL60" s="66" t="str">
        <f>IF(AK60="","",IF(OR(AK$3=Recap!$A$50,AK$3=Recap!$A$51,AK$3=Recap!$A$52,AK$3=Recap!$A$53,AK$3=Recap!$A$54,AK$3=Recap!$A$55,AK$3=Recap!$A$56,AK$3=Recap!$A$57,AK$3=Recap!$A$58,AK$3=Recap!$A$59,AK$3=Recap!$A$60,AK$3=Recap!$A$61),(AK59+AL59)/1,AK59+AL59))</f>
        <v/>
      </c>
      <c r="AM60" s="66" t="str">
        <f>IF(RIGHT(AN57,4)="cuht","171",IF(RIGHT(AN57,4)="netu","172",IF(RIGHT(AN57,4)="auht","173",IF(OR(RIGHT(AN57,4)="ppou",RIGHT(AN57,5)="prepa"),"360",IF(RIGHT(AN57,4)="cpou","361",IF(OR(RIGHT(AN57,4)="apou",RIGHT(AN57,6)="molinf"),"363",IF(RIGHT(AN57,4)="netp","364",IF(RIGHT(AN57,4)="cmtr","365",IF(LEFT(AN57,4)="form","873",IF(RIGHT(AN57,7)="ce-cppt","902",""))))))))))</f>
        <v/>
      </c>
      <c r="AN60" s="66" t="str">
        <f>IF(AM60="","",IF(OR(AM$3=Recap!$A$50,AM$3=Recap!$A$51,AM$3=Recap!$A$52,AM$3=Recap!$A$53,AM$3=Recap!$A$54,AM$3=Recap!$A$55,AM$3=Recap!$A$56,AM$3=Recap!$A$57,AM$3=Recap!$A$58,AM$3=Recap!$A$59,AM$3=Recap!$A$60,AM$3=Recap!$A$61),(AM59+AN59)/1,AM59+AN59))</f>
        <v/>
      </c>
      <c r="AO60" s="86" t="str">
        <f>IF(RIGHT(AP57,4)="cuht","171",IF(RIGHT(AP57,4)="netu","172",IF(RIGHT(AP57,4)="auht","173",IF(OR(RIGHT(AP57,4)="ppou",RIGHT(AP57,5)="prepa"),"360",IF(RIGHT(AP57,4)="cpou","361",IF(OR(RIGHT(AP57,4)="apou",RIGHT(AP57,6)="molinf"),"363",IF(RIGHT(AP57,4)="netp","364",IF(RIGHT(AP57,4)="cmtr","365",IF(LEFT(AP57,4)="form","873",IF(RIGHT(AP57,7)="ce-cppt","902",""))))))))))</f>
        <v/>
      </c>
      <c r="AP60" s="86" t="str">
        <f>IF(AO60="","",IF(OR(AO$3=Recap!$A$50,AO$3=Recap!$A$51,AO$3=Recap!$A$52,AO$3=Recap!$A$53,AO$3=Recap!$A$54,AO$3=Recap!$A$55,AO$3=Recap!$A$56,AO$3=Recap!$A$57,AO$3=Recap!$A$58,AO$3=Recap!$A$59,AO$3=Recap!$A$60,AO$3=Recap!$A$61),(AO59+AP59)/1,AO59+AP59))</f>
        <v/>
      </c>
      <c r="AQ60" s="86" t="str">
        <f>IF(RIGHT(AR57,4)="cuht","171",IF(RIGHT(AR57,4)="netu","172",IF(RIGHT(AR57,4)="auht","173",IF(OR(RIGHT(AR57,4)="ppou",RIGHT(AR57,5)="prepa"),"360",IF(RIGHT(AR57,4)="cpou","361",IF(OR(RIGHT(AR57,4)="apou",RIGHT(AR57,6)="molinf"),"363",IF(RIGHT(AR57,4)="netp","364",IF(RIGHT(AR57,4)="cmtr","365",IF(LEFT(AR57,4)="form","873",IF(RIGHT(AR57,7)="ce-cppt","902",""))))))))))</f>
        <v/>
      </c>
      <c r="AR60" s="86" t="str">
        <f>IF(AQ60="","",IF(OR(AQ$3=Recap!$A$50,AQ$3=Recap!$A$51,AQ$3=Recap!$A$52,AQ$3=Recap!$A$53,AQ$3=Recap!$A$54,AQ$3=Recap!$A$55,AQ$3=Recap!$A$56,AQ$3=Recap!$A$57,AQ$3=Recap!$A$58,AQ$3=Recap!$A$59,AQ$3=Recap!$A$60,AQ$3=Recap!$A$61),(AQ59+AR59)/1,AQ59+AR59))</f>
        <v/>
      </c>
      <c r="AS60" s="61"/>
      <c r="AT60" s="66" t="str">
        <f>IF(RIGHT(AU57,4)="cuht","171",IF(RIGHT(AU57,4)="netu","172",IF(RIGHT(AU57,4)="auht","173",IF(OR(RIGHT(AU57,4)="ppou",RIGHT(AU57,5)="prepa"),"360",IF(RIGHT(AU57,4)="cpou","361",IF(OR(RIGHT(AU57,4)="apou",RIGHT(AU57,6)="molinf"),"363",IF(RIGHT(AU57,4)="netp","364",IF(RIGHT(AU57,4)="cmtr","365",IF(LEFT(AU57,4)="form","873",IF(RIGHT(AU57,7)="ce-cppt","902",""))))))))))</f>
        <v/>
      </c>
      <c r="AU60" s="66" t="str">
        <f>IF(AT60="","",IF(OR(AT$3=Recap!$A$50,AT$3=Recap!$A$51,AT$3=Recap!$A$52,AT$3=Recap!$A$53,AT$3=Recap!$A$54,AT$3=Recap!$A$55,AT$3=Recap!$A$56,AT$3=Recap!$A$57,AT$3=Recap!$A$58,AT$3=Recap!$A$59,AT$3=Recap!$A$60,AT$3=Recap!$A$61),(AT59+AU59)/1,AT59+AU59))</f>
        <v/>
      </c>
      <c r="AV60" s="86" t="str">
        <f>IF(RIGHT(AW57,4)="cuht","171",IF(RIGHT(AW57,4)="netu","172",IF(RIGHT(AW57,4)="auht","173",IF(OR(RIGHT(AW57,4)="ppou",RIGHT(AW57,5)="prepa"),"360",IF(RIGHT(AW57,4)="cpou","361",IF(OR(RIGHT(AW57,4)="apou",RIGHT(AW57,6)="molinf"),"363",IF(RIGHT(AW57,4)="netp","364",IF(RIGHT(AW57,4)="cmtr","365",IF(LEFT(AW57,4)="form","873",IF(RIGHT(AW57,7)="ce-cppt","902",""))))))))))</f>
        <v/>
      </c>
      <c r="AW60" s="86" t="str">
        <f>IF(AV60="","",IF(OR(AV$3=Recap!$A$50,AV$3=Recap!$A$51,AV$3=Recap!$A$52,AV$3=Recap!$A$53,AV$3=Recap!$A$54,AV$3=Recap!$A$55,AV$3=Recap!$A$56,AV$3=Recap!$A$57,AV$3=Recap!$A$58,AV$3=Recap!$A$59,AV$3=Recap!$A$60,AV$3=Recap!$A$61),(AV59+AW59)/1,AV59+AW59))</f>
        <v/>
      </c>
      <c r="AX60" s="66" t="str">
        <f>IF(RIGHT(AY57,4)="cuht","171",IF(RIGHT(AY57,4)="netu","172",IF(RIGHT(AY57,4)="auht","173",IF(OR(RIGHT(AY57,4)="ppou",RIGHT(AY57,5)="prepa"),"360",IF(RIGHT(AY57,4)="cpou","361",IF(OR(RIGHT(AY57,4)="apou",RIGHT(AY57,6)="molinf"),"363",IF(RIGHT(AY57,4)="netp","364",IF(RIGHT(AY57,4)="cmtr","365",IF(LEFT(AY57,4)="form","873",IF(RIGHT(AY57,7)="ce-cppt","902",""))))))))))</f>
        <v/>
      </c>
      <c r="AY60" s="66" t="str">
        <f>IF(AX60="","",IF(OR(AX$3=Recap!$A$50,AX$3=Recap!$A$51,AX$3=Recap!$A$52,AX$3=Recap!$A$53,AX$3=Recap!$A$54,AX$3=Recap!$A$55,AX$3=Recap!$A$56,AX$3=Recap!$A$57,AX$3=Recap!$A$58,AX$3=Recap!$A$59,AX$3=Recap!$A$60,AX$3=Recap!$A$61),(AX59+AY59)/1,AX59+AY59))</f>
        <v/>
      </c>
      <c r="AZ60" s="66" t="str">
        <f>IF(RIGHT(BA57,4)="cuht","171",IF(RIGHT(BA57,4)="netu","172",IF(RIGHT(BA57,4)="auht","173",IF(OR(RIGHT(BA57,4)="ppou",RIGHT(BA57,5)="prepa"),"360",IF(RIGHT(BA57,4)="cpou","361",IF(OR(RIGHT(BA57,4)="apou",RIGHT(BA57,6)="molinf"),"363",IF(RIGHT(BA57,4)="netp","364",IF(RIGHT(BA57,4)="cmtr","365",IF(LEFT(BA57,4)="form","873",IF(RIGHT(BA57,7)="ce-cppt","902",""))))))))))</f>
        <v/>
      </c>
      <c r="BA60" s="66" t="str">
        <f>IF(AZ60="","",IF(OR(AZ$3=Recap!$A$50,AZ$3=Recap!$A$51,AZ$3=Recap!$A$52,AZ$3=Recap!$A$53,AZ$3=Recap!$A$54,AZ$3=Recap!$A$55,AZ$3=Recap!$A$56,AZ$3=Recap!$A$57,AZ$3=Recap!$A$58,AZ$3=Recap!$A$59,AZ$3=Recap!$A$60,AZ$3=Recap!$A$61),(AZ59+BA59)/1,AZ59+BA59))</f>
        <v/>
      </c>
      <c r="BB60" s="66" t="str">
        <f>IF(RIGHT(BC57,4)="cuht","171",IF(RIGHT(BC57,4)="netu","172",IF(RIGHT(BC57,4)="auht","173",IF(OR(RIGHT(BC57,4)="ppou",RIGHT(BC57,5)="prepa"),"360",IF(RIGHT(BC57,4)="cpou","361",IF(OR(RIGHT(BC57,4)="apou",RIGHT(BC57,6)="molinf"),"363",IF(RIGHT(BC57,4)="netp","364",IF(RIGHT(BC57,4)="cmtr","365",IF(LEFT(BC57,4)="form","873",IF(RIGHT(BC57,7)="ce-cppt","902",""))))))))))</f>
        <v/>
      </c>
      <c r="BC60" s="66" t="str">
        <f>IF(BB60="","",IF(OR(BB$3=Recap!$A$50,BB$3=Recap!$A$51,BB$3=Recap!$A$52,BB$3=Recap!$A$53,BB$3=Recap!$A$54,BB$3=Recap!$A$55,BB$3=Recap!$A$56,BB$3=Recap!$A$57,BB$3=Recap!$A$58,BB$3=Recap!$A$59,BB$3=Recap!$A$60,BB$3=Recap!$A$61),(BB59+BC59)/1,BB59+BC59))</f>
        <v/>
      </c>
      <c r="BD60" s="66" t="str">
        <f>IF(RIGHT(BE57,4)="cuht","171",IF(RIGHT(BE57,4)="netu","172",IF(RIGHT(BE57,4)="auht","173",IF(OR(RIGHT(BE57,4)="ppou",RIGHT(BE57,5)="prepa"),"360",IF(RIGHT(BE57,4)="cpou","361",IF(OR(RIGHT(BE57,4)="apou",RIGHT(BE57,6)="molinf"),"363",IF(RIGHT(BE57,4)="netp","364",IF(RIGHT(BE57,4)="cmtr","365",IF(LEFT(BE57,4)="form","873",IF(RIGHT(BE57,7)="ce-cppt","902",""))))))))))</f>
        <v/>
      </c>
      <c r="BE60" s="66" t="str">
        <f>IF(BD60="","",IF(OR(BD$3=Recap!$A$50,BD$3=Recap!$A$51,BD$3=Recap!$A$52,BD$3=Recap!$A$53,BD$3=Recap!$A$54,BD$3=Recap!$A$55,BD$3=Recap!$A$56,BD$3=Recap!$A$57,BD$3=Recap!$A$58,BD$3=Recap!$A$59,BD$3=Recap!$A$60,BD$3=Recap!$A$61),(BD59+BE59)/1,BD59+BE59))</f>
        <v/>
      </c>
      <c r="BF60" s="66" t="str">
        <f>IF(RIGHT(BG57,4)="cuht","171",IF(RIGHT(BG57,4)="netu","172",IF(RIGHT(BG57,4)="auht","173",IF(OR(RIGHT(BG57,4)="ppou",RIGHT(BG57,5)="prepa"),"360",IF(RIGHT(BG57,4)="cpou","361",IF(OR(RIGHT(BG57,4)="apou",RIGHT(BG57,6)="molinf"),"363",IF(RIGHT(BG57,4)="netp","364",IF(RIGHT(BG57,4)="cmtr","365",IF(LEFT(BG57,4)="form","873",IF(RIGHT(BG57,7)="ce-cppt","902",""))))))))))</f>
        <v/>
      </c>
      <c r="BG60" s="66" t="str">
        <f>IF(BF60="","",IF(OR(BF$3=Recap!$A$50,BF$3=Recap!$A$51,BF$3=Recap!$A$52,BF$3=Recap!$A$53,BF$3=Recap!$A$54,BF$3=Recap!$A$55,BF$3=Recap!$A$56,BF$3=Recap!$A$57,BF$3=Recap!$A$58,BF$3=Recap!$A$59,BF$3=Recap!$A$60,BF$3=Recap!$A$61),(BF59+BG59)/1,BF59+BG59))</f>
        <v/>
      </c>
      <c r="BH60" s="12"/>
    </row>
    <row r="61" spans="1:60" ht="14.4" customHeight="1" x14ac:dyDescent="0.3">
      <c r="A61" s="125" t="s">
        <v>104</v>
      </c>
      <c r="B61" s="81">
        <v>0.91666666666666663</v>
      </c>
      <c r="C61" s="100" t="s">
        <v>31</v>
      </c>
      <c r="D61" s="68"/>
      <c r="E61" s="120" t="s">
        <v>27</v>
      </c>
      <c r="F61" s="68">
        <v>0.33333333333333331</v>
      </c>
      <c r="G61" s="120" t="s">
        <v>36</v>
      </c>
      <c r="H61" s="68">
        <v>0.33333333333333331</v>
      </c>
      <c r="I61" s="120" t="s">
        <v>36</v>
      </c>
      <c r="J61" s="68">
        <v>0.33333333333333331</v>
      </c>
      <c r="K61" s="120" t="s">
        <v>36</v>
      </c>
      <c r="L61" s="79"/>
      <c r="M61" s="100"/>
      <c r="N61" s="79"/>
      <c r="O61" s="98"/>
      <c r="P61" s="55">
        <v>0.58333333333333337</v>
      </c>
      <c r="Q61" s="106" t="s">
        <v>31</v>
      </c>
      <c r="R61" s="55">
        <v>0.58333333333333337</v>
      </c>
      <c r="S61" s="106" t="s">
        <v>31</v>
      </c>
      <c r="T61" s="55">
        <v>0.58333333333333337</v>
      </c>
      <c r="U61" s="106" t="s">
        <v>31</v>
      </c>
      <c r="V61" s="57"/>
      <c r="W61" s="106"/>
      <c r="X61" s="57">
        <v>0.58333333333333337</v>
      </c>
      <c r="Y61" s="106" t="s">
        <v>31</v>
      </c>
      <c r="Z61" s="79">
        <v>0.58333333333333337</v>
      </c>
      <c r="AA61" s="116" t="s">
        <v>31</v>
      </c>
      <c r="AB61" s="79">
        <v>0.58333333333333337</v>
      </c>
      <c r="AC61" s="118" t="s">
        <v>31</v>
      </c>
      <c r="AD61" s="97">
        <f ca="1">SUM(P63:AC63)</f>
        <v>1.9999999999999996</v>
      </c>
      <c r="AE61" s="55"/>
      <c r="AF61" s="106"/>
      <c r="AG61" s="79">
        <v>0.25</v>
      </c>
      <c r="AH61" s="116" t="s">
        <v>31</v>
      </c>
      <c r="AI61" s="57">
        <v>0.33333333333333331</v>
      </c>
      <c r="AJ61" s="106" t="s">
        <v>36</v>
      </c>
      <c r="AK61" s="57"/>
      <c r="AL61" s="106"/>
      <c r="AM61" s="57"/>
      <c r="AN61" s="106" t="s">
        <v>27</v>
      </c>
      <c r="AO61" s="79">
        <v>0.91666666666666663</v>
      </c>
      <c r="AP61" s="116" t="s">
        <v>31</v>
      </c>
      <c r="AQ61" s="79">
        <v>0.91666666666666663</v>
      </c>
      <c r="AR61" s="118" t="s">
        <v>31</v>
      </c>
      <c r="AS61" s="97">
        <f ca="1">SUM(AE63:AR63)</f>
        <v>0</v>
      </c>
      <c r="AT61" s="55"/>
      <c r="AU61" s="106"/>
      <c r="AV61" s="79"/>
      <c r="AW61" s="116"/>
      <c r="AX61" s="57"/>
      <c r="AY61" s="106"/>
      <c r="AZ61" s="57"/>
      <c r="BA61" s="106"/>
      <c r="BB61" s="57"/>
      <c r="BC61" s="106"/>
      <c r="BD61" s="57"/>
      <c r="BE61" s="106"/>
      <c r="BF61" s="57"/>
      <c r="BG61" s="122"/>
      <c r="BH61" s="124">
        <f ca="1">SUM(AT63:BG63)</f>
        <v>0</v>
      </c>
    </row>
    <row r="62" spans="1:60" ht="16.2" thickBot="1" x14ac:dyDescent="0.35">
      <c r="A62" s="126"/>
      <c r="B62" s="82">
        <v>0.25</v>
      </c>
      <c r="C62" s="101"/>
      <c r="D62" s="70"/>
      <c r="E62" s="121"/>
      <c r="F62" s="70">
        <v>0.68125000000000002</v>
      </c>
      <c r="G62" s="121"/>
      <c r="H62" s="72">
        <v>0.70833333333333337</v>
      </c>
      <c r="I62" s="121"/>
      <c r="J62" s="72">
        <v>0.80208333333333337</v>
      </c>
      <c r="K62" s="121"/>
      <c r="L62" s="80"/>
      <c r="M62" s="101"/>
      <c r="N62" s="80"/>
      <c r="O62" s="99"/>
      <c r="P62" s="56">
        <v>0.91666666666666663</v>
      </c>
      <c r="Q62" s="107"/>
      <c r="R62" s="56">
        <v>0.91666666666666663</v>
      </c>
      <c r="S62" s="107"/>
      <c r="T62" s="56">
        <v>0.91666666666666663</v>
      </c>
      <c r="U62" s="107"/>
      <c r="V62" s="58"/>
      <c r="W62" s="107"/>
      <c r="X62" s="58">
        <v>0.91666666666666663</v>
      </c>
      <c r="Y62" s="107"/>
      <c r="Z62" s="80">
        <v>0.91666666666666663</v>
      </c>
      <c r="AA62" s="117"/>
      <c r="AB62" s="80">
        <v>0.91666666666666663</v>
      </c>
      <c r="AC62" s="119"/>
      <c r="AD62" s="97"/>
      <c r="AE62" s="56"/>
      <c r="AF62" s="107"/>
      <c r="AG62" s="80">
        <v>0.58333333333333337</v>
      </c>
      <c r="AH62" s="117"/>
      <c r="AI62" s="58">
        <v>0.68125000000000002</v>
      </c>
      <c r="AJ62" s="107"/>
      <c r="AK62" s="58"/>
      <c r="AL62" s="107"/>
      <c r="AM62" s="58"/>
      <c r="AN62" s="107"/>
      <c r="AO62" s="80">
        <v>0.25</v>
      </c>
      <c r="AP62" s="117"/>
      <c r="AQ62" s="80">
        <v>0.25</v>
      </c>
      <c r="AR62" s="119"/>
      <c r="AS62" s="97"/>
      <c r="AT62" s="56"/>
      <c r="AU62" s="107"/>
      <c r="AV62" s="80"/>
      <c r="AW62" s="117"/>
      <c r="AX62" s="58"/>
      <c r="AY62" s="107"/>
      <c r="AZ62" s="58"/>
      <c r="BA62" s="107"/>
      <c r="BB62" s="58"/>
      <c r="BC62" s="107"/>
      <c r="BD62" s="58"/>
      <c r="BE62" s="107"/>
      <c r="BF62" s="58"/>
      <c r="BG62" s="123"/>
      <c r="BH62" s="124"/>
    </row>
    <row r="63" spans="1:60" ht="15" hidden="1" customHeight="1" x14ac:dyDescent="0.4">
      <c r="A63" s="52"/>
      <c r="B63" s="66">
        <f ca="1">IF(B$3&gt;$BI$4,0,IF(OR(ISBLANK(B61),ISBLANK(B62),ISBLANK(C61),LEFT(C61,4)="jour",LEFT(C61,4)="form"),0,IF(COUNTIF(fériés,B$3)&gt;0,MOD((B62-B61),1)*1,MOD((B62-B61),1))))</f>
        <v>0.33333333333333337</v>
      </c>
      <c r="C63" s="66">
        <f ca="1">IF(B$3&gt;$BI$4,0,IF(AND(ISNUMBER(B61),ISNUMBER(B62),OR(LEFT(C61,4)="jour",LEFT(C61,4)="form")),IF(COUNTIF(fériés,B$3)&gt;0,MOD(-$BH$4+(B62-B61),1)*1,MOD(-$BH$4+(B62-B61),1)),IF(AND(ISBLANK(B61),ISBLANK(B62)),IF(OR(C61="r",C61="c",C61="a",C61="m",C61="f",C61="cp",C61="s",C61="congé parent"),$BH$3,0),0)))</f>
        <v>0</v>
      </c>
      <c r="D63" s="66">
        <f ca="1">IF(D$3&gt;$BI$4,0,IF(OR(ISBLANK(D61),ISBLANK(D62),ISBLANK(E61),LEFT(E61,4)="jour",LEFT(E61,4)="form"),0,IF(COUNTIF(fériés,D$3)&gt;0,MOD((D62-D61),1)*1,MOD((D62-D61),1))))</f>
        <v>0</v>
      </c>
      <c r="E63" s="66">
        <f ca="1">IF(D$3&gt;$BI$4,0,IF(AND(ISNUMBER(D61),ISNUMBER(D62),OR(LEFT(E61,4)="jour",LEFT(E61,4)="form")),IF(COUNTIF(fériés,D$3)&gt;0,MOD(-$BH$4+(D62-D61),1)*1,MOD(-$BH$4+(D62-D61),1)),IF(AND(ISBLANK(D61),ISBLANK(D62)),IF(OR(E61="r",E61="c",E61="a",E61="m",E61="f",E61="cp",E61="s",E61="congé parent"),$BH$3,0),0)))</f>
        <v>0.31666666666666665</v>
      </c>
      <c r="F63" s="66">
        <f ca="1">IF(F$3&gt;$BI$4,0,IF(OR(ISBLANK(F61),ISBLANK(F62),ISBLANK(G61),LEFT(G61,4)="jour",LEFT(G61,4)="form"),0,IF(COUNTIF(fériés,F$3)&gt;0,MOD((F62-F61),1)*1,MOD((F62-F61),1))))</f>
        <v>0</v>
      </c>
      <c r="G63" s="66">
        <f ca="1">IF(F$3&gt;$BI$4,0,IF(AND(ISNUMBER(F61),ISNUMBER(F62),OR(LEFT(G61,4)="jour",LEFT(G61,4)="form")),IF(COUNTIF(fériés,F$3)&gt;0,MOD(-$BH$4+(F62-F61),1)*1,MOD(-$BH$4+(F62-F61),1)),IF(AND(ISBLANK(F61),ISBLANK(F62)),IF(OR(G61="r",G61="c",G61="a",G61="m",G61="f",G61="cp",G61="s",G61="congé parent"),$BH$3,0),0)))</f>
        <v>0.31666666666666671</v>
      </c>
      <c r="H63" s="66">
        <f ca="1">IF(H$3&gt;$BI$4,0,IF(OR(ISBLANK(H61),ISBLANK(H62),ISBLANK(I61),LEFT(I61,4)="jour",LEFT(I61,4)="form"),0,IF(COUNTIF(fériés,H$3)&gt;0,MOD((H62-H61),1)*1,MOD((H62-H61),1))))</f>
        <v>0</v>
      </c>
      <c r="I63" s="66">
        <f ca="1">IF(H$3&gt;$BI$4,0,IF(AND(ISNUMBER(H61),ISNUMBER(H62),OR(LEFT(I61,4)="jour",LEFT(I61,4)="form")),IF(COUNTIF(fériés,H$3)&gt;0,MOD(-$BH$4+(H62-H61),1)*1,MOD(-$BH$4+(H62-H61),1)),IF(AND(ISBLANK(H61),ISBLANK(H62)),IF(OR(I61="r",I61="c",I61="a",I61="m",I61="f",I61="cp",I61="s",I61="congé parent"),$BH$3,0),0)))</f>
        <v>0.34375000000000006</v>
      </c>
      <c r="J63" s="66">
        <f ca="1">IF(J$3&gt;$BI$4,0,IF(OR(ISBLANK(J61),ISBLANK(J62),ISBLANK(K61),LEFT(K61,4)="jour",LEFT(K61,4)="form"),0,IF(COUNTIF(fériés,J$3)&gt;0,MOD((J62-J61),1)*1,MOD((J62-J61),1))))</f>
        <v>0</v>
      </c>
      <c r="K63" s="66">
        <f ca="1">IF(J$3&gt;$BI$4,0,IF(AND(ISNUMBER(J61),ISNUMBER(J62),OR(LEFT(K61,4)="jour",LEFT(K61,4)="form")),IF(COUNTIF(fériés,J$3)&gt;0,MOD(-$BH$4+(J62-J61),1)*1,MOD(-$BH$4+(J62-J61),1)),IF(AND(ISBLANK(J61),ISBLANK(J62)),IF(OR(K61="r",K61="c",K61="a",K61="m",K61="f",K61="cp",K61="s",K61="congé parent"),$BH$3,0),0)))</f>
        <v>0.43750000000000006</v>
      </c>
      <c r="L63" s="86">
        <f ca="1">IF(L$3&gt;$BI$4,0,IF(OR(ISBLANK(L61),ISBLANK(L62),ISBLANK(M61),LEFT(M61,4)="jour",LEFT(M61,4)="form"),0,IF(COUNTIF(fériés,L$3)&gt;0,MOD((L62-L61),1)*1,MOD((L62-L61),1))))</f>
        <v>0</v>
      </c>
      <c r="M63" s="86">
        <f ca="1">IF(L$3&gt;$BI$4,0,IF(AND(ISNUMBER(L61),ISNUMBER(L62),OR(LEFT(M61,4)="jour",LEFT(M61,4)="form")),IF(COUNTIF(fériés,L$3)&gt;0,MOD(-$BH$4+(L62-L61),1)*1,MOD(-$BH$4+(L62-L61),1)),IF(AND(ISBLANK(L61),ISBLANK(L62)),IF(OR(M61="r",M61="c",M61="a",M61="m",M61="f",M61="cp",M61="s",M61="congé parent"),$BH$3,0),0)))</f>
        <v>0</v>
      </c>
      <c r="N63" s="86">
        <f ca="1">IF(N$3&gt;$BI$4,0,IF(OR(ISBLANK(N61),ISBLANK(N62),ISBLANK(O61),LEFT(O61,4)="jour",LEFT(O61,4)="form"),0,IF(COUNTIF(fériés,N$3)&gt;0,MOD((N62-N61),1)*1,MOD((N62-N61),1))))</f>
        <v>0</v>
      </c>
      <c r="O63" s="86">
        <f ca="1">IF(N$3&gt;$BI$4,0,IF(AND(ISNUMBER(N61),ISNUMBER(N62),OR(LEFT(O61,4)="jour",LEFT(O61,4)="form")),IF(COUNTIF(fériés,N$3)&gt;0,MOD(-$BH$4+(N62-N61),1)*1,MOD(-$BH$4+(N62-N61),1)),IF(AND(ISBLANK(N61),ISBLANK(N62)),IF(OR(O61="r",O61="c",O61="a",O61="m",O61="f",O61="cp",O61="s",O61="congé parent"),$BH$3,0),0)))</f>
        <v>0</v>
      </c>
      <c r="P63" s="66">
        <f ca="1">IF(P$3&gt;$BI$4,0,IF(OR(ISBLANK(P61),ISBLANK(P62),ISBLANK(Q61),LEFT(Q61,4)="jour",LEFT(Q61,4)="form"),0,IF(COUNTIF(fériés,P$3)&gt;0,MOD((P62-P61),1)*1,MOD((P62-P61),1))))</f>
        <v>0.33333333333333326</v>
      </c>
      <c r="Q63" s="66">
        <f ca="1">IF(P$3&gt;$BI$4,0,IF(AND(ISNUMBER(P61),ISNUMBER(P62),OR(LEFT(Q61,4)="jour",LEFT(Q61,4)="form")),IF(COUNTIF(fériés,P$3)&gt;0,MOD(-$BH$4+(P62-P61),1)*1,MOD(-$BH$4+(P62-P61),1)),IF(AND(ISBLANK(P61),ISBLANK(P62)),IF(OR(Q61="r",Q61="c",Q61="a",Q61="m",Q61="f",Q61="cp",Q61="s",Q61="congé parent"),$BH$3,0),0)))</f>
        <v>0</v>
      </c>
      <c r="R63" s="66">
        <f ca="1">IF(R$3&gt;$BI$4,0,IF(OR(ISBLANK(R61),ISBLANK(R62),ISBLANK(S61),LEFT(S61,4)="jour",LEFT(S61,4)="form"),0,IF(COUNTIF(fériés,R$3)&gt;0,MOD((R62-R61),1)*1,MOD((R62-R61),1))))</f>
        <v>0.33333333333333326</v>
      </c>
      <c r="S63" s="66">
        <f ca="1">IF(R$3&gt;$BI$4,0,IF(AND(ISNUMBER(R61),ISNUMBER(R62),OR(LEFT(S61,4)="jour",LEFT(S61,4)="form")),IF(COUNTIF(fériés,R$3)&gt;0,MOD(-$BH$4+(R62-R61),1)*1,MOD(-$BH$4+(R62-R61),1)),IF(AND(ISBLANK(R61),ISBLANK(R62)),IF(OR(S61="r",S61="c",S61="a",S61="m",S61="f",S61="cp",S61="s",S61="congé parent"),$BH$3,0),0)))</f>
        <v>0</v>
      </c>
      <c r="T63" s="66">
        <f ca="1">IF(T$3&gt;$BI$4,0,IF(OR(ISBLANK(T61),ISBLANK(T62),ISBLANK(U61),LEFT(U61,4)="jour",LEFT(U61,4)="form"),0,IF(COUNTIF(fériés,T$3)&gt;0,MOD((T62-T61),1)*1,MOD((T62-T61),1))))</f>
        <v>0.33333333333333326</v>
      </c>
      <c r="U63" s="66">
        <f ca="1">IF(T$3&gt;$BI$4,0,IF(AND(ISNUMBER(T61),ISNUMBER(T62),OR(LEFT(U61,4)="jour",LEFT(U61,4)="form")),IF(COUNTIF(fériés,T$3)&gt;0,MOD(-$BH$4+(T62-T61),1)*1,MOD(-$BH$4+(T62-T61),1)),IF(AND(ISBLANK(T61),ISBLANK(T62)),IF(OR(U61="r",U61="c",U61="a",U61="m",U61="f",U61="cp",U61="s",U61="congé parent"),$BH$3,0),0)))</f>
        <v>0</v>
      </c>
      <c r="V63" s="66">
        <f ca="1">IF(V$3&gt;$BI$4,0,IF(OR(ISBLANK(V61),ISBLANK(V62),ISBLANK(W61),LEFT(W61,4)="jour",LEFT(W61,4)="form"),0,IF(COUNTIF(fériés,V$3)&gt;0,MOD((V62-V61),1)*1,MOD((V62-V61),1))))</f>
        <v>0</v>
      </c>
      <c r="W63" s="66">
        <f ca="1">IF(V$3&gt;$BI$4,0,IF(AND(ISNUMBER(V61),ISNUMBER(V62),OR(LEFT(W61,4)="jour",LEFT(W61,4)="form")),IF(COUNTIF(fériés,V$3)&gt;0,MOD(-$BH$4+(V62-V61),1)*1,MOD(-$BH$4+(V62-V61),1)),IF(AND(ISBLANK(V61),ISBLANK(V62)),IF(OR(W61="r",W61="c",W61="a",W61="m",W61="f",W61="cp",W61="s",W61="congé parent"),$BH$3,0),0)))</f>
        <v>0</v>
      </c>
      <c r="X63" s="66">
        <f ca="1">IF(X$3&gt;$BI$4,0,IF(OR(ISBLANK(X61),ISBLANK(X62),ISBLANK(Y61),LEFT(Y61,4)="jour",LEFT(Y61,4)="form"),0,IF(COUNTIF(fériés,X$3)&gt;0,MOD((X62-X61),1)*1,MOD((X62-X61),1))))</f>
        <v>0.33333333333333326</v>
      </c>
      <c r="Y63" s="66">
        <f ca="1">IF(X$3&gt;$BI$4,0,IF(AND(ISNUMBER(X61),ISNUMBER(X62),OR(LEFT(Y61,4)="jour",LEFT(Y61,4)="form")),IF(COUNTIF(fériés,X$3)&gt;0,MOD(-$BH$4+(X62-X61),1)*1,MOD(-$BH$4+(X62-X61),1)),IF(AND(ISBLANK(X61),ISBLANK(X62)),IF(OR(Y61="r",Y61="c",Y61="a",Y61="m",Y61="f",Y61="cp",Y61="s",Y61="congé parent"),$BH$3,0),0)))</f>
        <v>0</v>
      </c>
      <c r="Z63" s="86">
        <f ca="1">IF(Z$3&gt;$BI$4,0,IF(OR(ISBLANK(Z61),ISBLANK(Z62),ISBLANK(AA61),LEFT(AA61,4)="jour",LEFT(AA61,4)="form"),0,IF(COUNTIF(fériés,Z$3)&gt;0,MOD((Z62-Z61),1)*1,MOD((Z62-Z61),1))))</f>
        <v>0.33333333333333326</v>
      </c>
      <c r="AA63" s="86">
        <f ca="1">IF(Z$3&gt;$BI$4,0,IF(AND(ISNUMBER(Z61),ISNUMBER(Z62),OR(LEFT(AA61,4)="jour",LEFT(AA61,4)="form")),IF(COUNTIF(fériés,Z$3)&gt;0,MOD(-$BH$4+(Z62-Z61),1)*1,MOD(-$BH$4+(Z62-Z61),1)),IF(AND(ISBLANK(Z61),ISBLANK(Z62)),IF(OR(AA61="r",AA61="c",AA61="a",AA61="m",AA61="f",AA61="cp",AA61="s",AA61="congé parent"),$BH$3,0),0)))</f>
        <v>0</v>
      </c>
      <c r="AB63" s="86">
        <f ca="1">IF(AB$3&gt;$BI$4,0,IF(OR(ISBLANK(AB61),ISBLANK(AB62),ISBLANK(AC61),LEFT(AC61,4)="jour",LEFT(AC61,4)="form"),0,IF(COUNTIF(fériés,AB$3)&gt;0,MOD((AB62-AB61),1)*1,MOD((AB62-AB61),1))))</f>
        <v>0.33333333333333326</v>
      </c>
      <c r="AC63" s="86">
        <f ca="1">IF(AB$3&gt;$BI$4,0,IF(AND(ISNUMBER(AB61),ISNUMBER(AB62),OR(LEFT(AC61,4)="jour",LEFT(AC61,4)="form")),IF(COUNTIF(fériés,AB$3)&gt;0,MOD(-$BH$4+(AB62-AB61),1)*1,MOD(-$BH$4+(AB62-AB61),1)),IF(AND(ISBLANK(AB61),ISBLANK(AB62)),IF(OR(AC61="r",AC61="c",AC61="a",AC61="m",AC61="f",AC61="cp",AC61="s",AC61="congé parent"),$BH$3,0),0)))</f>
        <v>0</v>
      </c>
      <c r="AD63" s="61"/>
      <c r="AE63" s="66">
        <f ca="1">IF(AE$3&gt;$BI$4,0,IF(OR(ISBLANK(AE61),ISBLANK(AE62),ISBLANK(AF61),LEFT(AF61,4)="jour",LEFT(AF61,4)="form"),0,IF(COUNTIF(fériés,AE$3)&gt;0,MOD((AE62-AE61),1)*1,MOD((AE62-AE61),1))))</f>
        <v>0</v>
      </c>
      <c r="AF63" s="66">
        <f ca="1">IF(AE$3&gt;$BI$4,0,IF(AND(ISNUMBER(AE61),ISNUMBER(AE62),OR(LEFT(AF61,4)="jour",LEFT(AF61,4)="form")),IF(COUNTIF(fériés,AE$3)&gt;0,MOD(-$BH$4+(AE62-AE61),1)*1,MOD(-$BH$4+(AE62-AE61),1)),IF(AND(ISBLANK(AE61),ISBLANK(AE62)),IF(OR(AF61="r",AF61="c",AF61="a",AF61="m",AF61="f",AF61="cp",AF61="s",AF61="congé parent"),$BH$3,0),0)))</f>
        <v>0</v>
      </c>
      <c r="AG63" s="86">
        <f ca="1">IF(AG$3&gt;$BI$4,0,IF(OR(ISBLANK(AG61),ISBLANK(AG62),ISBLANK(AH61),LEFT(AH61,4)="jour",LEFT(AH61,4)="form"),0,IF(COUNTIF(fériés,AG$3)&gt;0,MOD((AG62-AG61),1)*1,MOD((AG62-AG61),1))))</f>
        <v>0</v>
      </c>
      <c r="AH63" s="86">
        <f ca="1">IF(AG$3&gt;$BI$4,0,IF(AND(ISNUMBER(AG61),ISNUMBER(AG62),OR(LEFT(AH61,4)="jour",LEFT(AH61,4)="form")),IF(COUNTIF(fériés,AG$3)&gt;0,MOD(-$BH$4+(AG62-AG61),1)*1,MOD(-$BH$4+(AG62-AG61),1)),IF(AND(ISBLANK(AG61),ISBLANK(AG62)),IF(OR(AH61="r",AH61="c",AH61="a",AH61="m",AH61="f",AH61="cp",AH61="s",AH61="congé parent"),$BH$3,0),0)))</f>
        <v>0</v>
      </c>
      <c r="AI63" s="66">
        <f ca="1">IF(AI$3&gt;$BI$4,0,IF(OR(ISBLANK(AI61),ISBLANK(AI62),ISBLANK(AJ61),LEFT(AJ61,4)="jour",LEFT(AJ61,4)="form"),0,IF(COUNTIF(fériés,AI$3)&gt;0,MOD((AI62-AI61),1)*1,MOD((AI62-AI61),1))))</f>
        <v>0</v>
      </c>
      <c r="AJ63" s="66">
        <f ca="1">IF(AI$3&gt;$BI$4,0,IF(AND(ISNUMBER(AI61),ISNUMBER(AI62),OR(LEFT(AJ61,4)="jour",LEFT(AJ61,4)="form")),IF(COUNTIF(fériés,AI$3)&gt;0,MOD(-$BH$4+(AI62-AI61),1)*1,MOD(-$BH$4+(AI62-AI61),1)),IF(AND(ISBLANK(AI61),ISBLANK(AI62)),IF(OR(AJ61="r",AJ61="c",AJ61="a",AJ61="m",AJ61="f",AJ61="cp",AJ61="s",AJ61="congé parent"),$BH$3,0),0)))</f>
        <v>0</v>
      </c>
      <c r="AK63" s="66">
        <f ca="1">IF(AK$3&gt;$BI$4,0,IF(OR(ISBLANK(AK61),ISBLANK(AK62),ISBLANK(AL61),LEFT(AL61,4)="jour",LEFT(AL61,4)="form"),0,IF(COUNTIF(fériés,AK$3)&gt;0,MOD((AK62-AK61),1)*1,MOD((AK62-AK61),1))))</f>
        <v>0</v>
      </c>
      <c r="AL63" s="66">
        <f ca="1">IF(AK$3&gt;$BI$4,0,IF(AND(ISNUMBER(AK61),ISNUMBER(AK62),OR(LEFT(AL61,4)="jour",LEFT(AL61,4)="form")),IF(COUNTIF(fériés,AK$3)&gt;0,MOD(-$BH$4+(AK62-AK61),1)*1,MOD(-$BH$4+(AK62-AK61),1)),IF(AND(ISBLANK(AK61),ISBLANK(AK62)),IF(OR(AL61="r",AL61="c",AL61="a",AL61="m",AL61="f",AL61="cp",AL61="s",AL61="congé parent"),$BH$3,0),0)))</f>
        <v>0</v>
      </c>
      <c r="AM63" s="66">
        <f ca="1">IF(AM$3&gt;$BI$4,0,IF(OR(ISBLANK(AM61),ISBLANK(AM62),ISBLANK(AN61),LEFT(AN61,4)="jour",LEFT(AN61,4)="form"),0,IF(COUNTIF(fériés,AM$3)&gt;0,MOD((AM62-AM61),1)*1,MOD((AM62-AM61),1))))</f>
        <v>0</v>
      </c>
      <c r="AN63" s="66">
        <f ca="1">IF(AM$3&gt;$BI$4,0,IF(AND(ISNUMBER(AM61),ISNUMBER(AM62),OR(LEFT(AN61,4)="jour",LEFT(AN61,4)="form")),IF(COUNTIF(fériés,AM$3)&gt;0,MOD(-$BH$4+(AM62-AM61),1)*1,MOD(-$BH$4+(AM62-AM61),1)),IF(AND(ISBLANK(AM61),ISBLANK(AM62)),IF(OR(AN61="r",AN61="c",AN61="a",AN61="m",AN61="f",AN61="cp",AN61="s",AN61="congé parent"),$BH$3,0),0)))</f>
        <v>0</v>
      </c>
      <c r="AO63" s="86">
        <f ca="1">IF(AO$3&gt;$BI$4,0,IF(OR(ISBLANK(AO61),ISBLANK(AO62),ISBLANK(AP61),LEFT(AP61,4)="jour",LEFT(AP61,4)="form"),0,IF(COUNTIF(fériés,AO$3)&gt;0,MOD((AO62-AO61),1)*1,MOD((AO62-AO61),1))))</f>
        <v>0</v>
      </c>
      <c r="AP63" s="86">
        <f ca="1">IF(AO$3&gt;$BI$4,0,IF(AND(ISNUMBER(AO61),ISNUMBER(AO62),OR(LEFT(AP61,4)="jour",LEFT(AP61,4)="form")),IF(COUNTIF(fériés,AO$3)&gt;0,MOD(-$BH$4+(AO62-AO61),1)*1,MOD(-$BH$4+(AO62-AO61),1)),IF(AND(ISBLANK(AO61),ISBLANK(AO62)),IF(OR(AP61="r",AP61="c",AP61="a",AP61="m",AP61="f",AP61="cp",AP61="s",AP61="congé parent"),$BH$3,0),0)))</f>
        <v>0</v>
      </c>
      <c r="AQ63" s="86">
        <f ca="1">IF(AQ$3&gt;$BI$4,0,IF(OR(ISBLANK(AQ61),ISBLANK(AQ62),ISBLANK(AR61),LEFT(AR61,4)="jour",LEFT(AR61,4)="form"),0,IF(COUNTIF(fériés,AQ$3)&gt;0,MOD((AQ62-AQ61),1)*1,MOD((AQ62-AQ61),1))))</f>
        <v>0</v>
      </c>
      <c r="AR63" s="86">
        <f ca="1">IF(AQ$3&gt;$BI$4,0,IF(AND(ISNUMBER(AQ61),ISNUMBER(AQ62),OR(LEFT(AR61,4)="jour",LEFT(AR61,4)="form")),IF(COUNTIF(fériés,AQ$3)&gt;0,MOD(-$BH$4+(AQ62-AQ61),1)*1,MOD(-$BH$4+(AQ62-AQ61),1)),IF(AND(ISBLANK(AQ61),ISBLANK(AQ62)),IF(OR(AR61="r",AR61="c",AR61="a",AR61="m",AR61="f",AR61="cp",AR61="s",AR61="congé parent"),$BH$3,0),0)))</f>
        <v>0</v>
      </c>
      <c r="AS63" s="61"/>
      <c r="AT63" s="66">
        <f ca="1">IF(AT$3&gt;$BI$4,0,IF(OR(ISBLANK(AT61),ISBLANK(AT62),ISBLANK(AU61),LEFT(AU61,4)="jour",LEFT(AU61,4)="form"),0,IF(COUNTIF(fériés,AT$3)&gt;0,MOD((AT62-AT61),1)*1,MOD((AT62-AT61),1))))</f>
        <v>0</v>
      </c>
      <c r="AU63" s="66">
        <f ca="1">IF(AT$3&gt;$BI$4,0,IF(AND(ISNUMBER(AT61),ISNUMBER(AT62),OR(LEFT(AU61,4)="jour",LEFT(AU61,4)="form")),IF(COUNTIF(fériés,AT$3)&gt;0,MOD(-$BH$4+(AT62-AT61),1)*1,MOD(-$BH$4+(AT62-AT61),1)),IF(AND(ISBLANK(AT61),ISBLANK(AT62)),IF(OR(AU61="r",AU61="c",AU61="a",AU61="m",AU61="f",AU61="cp",AU61="s",AU61="congé parent"),$BH$3,0),0)))</f>
        <v>0</v>
      </c>
      <c r="AV63" s="86">
        <f ca="1">IF(AV$3&gt;$BI$4,0,IF(OR(ISBLANK(AV61),ISBLANK(AV62),ISBLANK(AW61),LEFT(AW61,4)="jour",LEFT(AW61,4)="form"),0,IF(COUNTIF(fériés,AV$3)&gt;0,MOD((AV62-AV61),1)*1,MOD((AV62-AV61),1))))</f>
        <v>0</v>
      </c>
      <c r="AW63" s="86">
        <f ca="1">IF(AV$3&gt;$BI$4,0,IF(AND(ISNUMBER(AV61),ISNUMBER(AV62),OR(LEFT(AW61,4)="jour",LEFT(AW61,4)="form")),IF(COUNTIF(fériés,AV$3)&gt;0,MOD(-$BH$4+(AV62-AV61),1)*1,MOD(-$BH$4+(AV62-AV61),1)),IF(AND(ISBLANK(AV61),ISBLANK(AV62)),IF(OR(AW61="r",AW61="c",AW61="a",AW61="m",AW61="f",AW61="cp",AW61="s",AW61="congé parent"),$BH$3,0),0)))</f>
        <v>0</v>
      </c>
      <c r="AX63" s="66">
        <f ca="1">IF(AX$3&gt;$BI$4,0,IF(OR(ISBLANK(AX61),ISBLANK(AX62),ISBLANK(AY61),LEFT(AY61,4)="jour",LEFT(AY61,4)="form"),0,IF(COUNTIF(fériés,AX$3)&gt;0,MOD((AX62-AX61),1)*1,MOD((AX62-AX61),1))))</f>
        <v>0</v>
      </c>
      <c r="AY63" s="66">
        <f ca="1">IF(AX$3&gt;$BI$4,0,IF(AND(ISNUMBER(AX61),ISNUMBER(AX62),OR(LEFT(AY61,4)="jour",LEFT(AY61,4)="form")),IF(COUNTIF(fériés,AX$3)&gt;0,MOD(-$BH$4+(AX62-AX61),1)*1,MOD(-$BH$4+(AX62-AX61),1)),IF(AND(ISBLANK(AX61),ISBLANK(AX62)),IF(OR(AY61="r",AY61="c",AY61="a",AY61="m",AY61="f",AY61="cp",AY61="s",AY61="congé parent"),$BH$3,0),0)))</f>
        <v>0</v>
      </c>
      <c r="AZ63" s="66">
        <f ca="1">IF(AZ$3&gt;$BI$4,0,IF(OR(ISBLANK(AZ61),ISBLANK(AZ62),ISBLANK(BA61),LEFT(BA61,4)="jour",LEFT(BA61,4)="form"),0,IF(COUNTIF(fériés,AZ$3)&gt;0,MOD((AZ62-AZ61),1)*1,MOD((AZ62-AZ61),1))))</f>
        <v>0</v>
      </c>
      <c r="BA63" s="66">
        <f ca="1">IF(AZ$3&gt;$BI$4,0,IF(AND(ISNUMBER(AZ61),ISNUMBER(AZ62),OR(LEFT(BA61,4)="jour",LEFT(BA61,4)="form")),IF(COUNTIF(fériés,AZ$3)&gt;0,MOD(-$BH$4+(AZ62-AZ61),1)*1,MOD(-$BH$4+(AZ62-AZ61),1)),IF(AND(ISBLANK(AZ61),ISBLANK(AZ62)),IF(OR(BA61="r",BA61="c",BA61="a",BA61="m",BA61="f",BA61="cp",BA61="s",BA61="congé parent"),$BH$3,0),0)))</f>
        <v>0</v>
      </c>
      <c r="BB63" s="66">
        <f ca="1">IF(BB$3&gt;$BI$4,0,IF(OR(ISBLANK(BB61),ISBLANK(BB62),ISBLANK(BC61),LEFT(BC61,4)="jour",LEFT(BC61,4)="form"),0,IF(COUNTIF(fériés,BB$3)&gt;0,MOD((BB62-BB61),1)*1,MOD((BB62-BB61),1))))</f>
        <v>0</v>
      </c>
      <c r="BC63" s="66">
        <f ca="1">IF(BB$3&gt;$BI$4,0,IF(AND(ISNUMBER(BB61),ISNUMBER(BB62),OR(LEFT(BC61,4)="jour",LEFT(BC61,4)="form")),IF(COUNTIF(fériés,BB$3)&gt;0,MOD(-$BH$4+(BB62-BB61),1)*1,MOD(-$BH$4+(BB62-BB61),1)),IF(AND(ISBLANK(BB61),ISBLANK(BB62)),IF(OR(BC61="r",BC61="c",BC61="a",BC61="m",BC61="f",BC61="cp",BC61="s",BC61="congé parent"),$BH$3,0),0)))</f>
        <v>0</v>
      </c>
      <c r="BD63" s="66">
        <f ca="1">IF(BD$3&gt;$BI$4,0,IF(OR(ISBLANK(BD61),ISBLANK(BD62),ISBLANK(BE61),LEFT(BE61,4)="jour",LEFT(BE61,4)="form"),0,IF(COUNTIF(fériés,BD$3)&gt;0,MOD((BD62-BD61),1)*1,MOD((BD62-BD61),1))))</f>
        <v>0</v>
      </c>
      <c r="BE63" s="66">
        <f ca="1">IF(BD$3&gt;$BI$4,0,IF(AND(ISNUMBER(BD61),ISNUMBER(BD62),OR(LEFT(BE61,4)="jour",LEFT(BE61,4)="form")),IF(COUNTIF(fériés,BD$3)&gt;0,MOD(-$BH$4+(BD62-BD61),1)*1,MOD(-$BH$4+(BD62-BD61),1)),IF(AND(ISBLANK(BD61),ISBLANK(BD62)),IF(OR(BE61="r",BE61="c",BE61="a",BE61="m",BE61="f",BE61="cp",BE61="s",BE61="congé parent"),$BH$3,0),0)))</f>
        <v>0</v>
      </c>
      <c r="BF63" s="66">
        <f ca="1">IF(BF$3&gt;$BI$4,0,IF(OR(ISBLANK(BF61),ISBLANK(BF62),ISBLANK(BG61),LEFT(BG61,4)="jour",LEFT(BG61,4)="form"),0,IF(COUNTIF(fériés,BF$3)&gt;0,MOD((BF62-BF61),1)*1,MOD((BF62-BF61),1))))</f>
        <v>0</v>
      </c>
      <c r="BG63" s="66">
        <f ca="1">IF(BF$3&gt;$BI$4,0,IF(AND(ISNUMBER(BF61),ISNUMBER(BF62),OR(LEFT(BG61,4)="jour",LEFT(BG61,4)="form")),IF(COUNTIF(fériés,BF$3)&gt;0,MOD(-$BH$4+(BF62-BF61),1)*1,MOD(-$BH$4+(BF62-BF61),1)),IF(AND(ISBLANK(BF61),ISBLANK(BF62)),IF(OR(BG61="r",BG61="c",BG61="a",BG61="m",BG61="f",BG61="cp",BG61="s",BG61="congé parent"),$BH$3,0),0)))</f>
        <v>0</v>
      </c>
      <c r="BH63" s="12">
        <f ca="1">SUM(B63:BG63)</f>
        <v>3.747916666666665</v>
      </c>
    </row>
    <row r="64" spans="1:60" ht="15.6" hidden="1" customHeight="1" thickBot="1" x14ac:dyDescent="0.4">
      <c r="A64" s="52"/>
      <c r="B64" s="66" t="str">
        <f>IF(RIGHT(C61,4)="cuht","171",IF(RIGHT(C61,4)="netu","172",IF(RIGHT(C61,4)="auht","173",IF(OR(RIGHT(C61,4)="ppou",RIGHT(C61,5)="prepa"),"360",IF(RIGHT(C61,4)="cpou","361",IF(OR(RIGHT(C61,4)="apou",RIGHT(C61,6)="molinf"),"363",IF(RIGHT(C61,4)="netp","364",IF(RIGHT(C61,4)="cmtr","365",IF(LEFT(C61,4)="form","873",IF(RIGHT(C61,7)="ce-cppt","902",""))))))))))</f>
        <v>360</v>
      </c>
      <c r="C64" s="66">
        <f ca="1">IF(B64="","",IF(OR(B$3=Recap!$A$50,B$3=Recap!$A$51,B$3=Recap!$A$52,B$3=Recap!$A$53,B$3=Recap!$A$54,B$3=Recap!$A$55,B$3=Recap!$A$56,B$3=Recap!$A$57,B$3=Recap!$A$58,B$3=Recap!$A$59,B$3=Recap!$A$60,B$3=Recap!$A$61),(B63+C63)/1,B63+C63))</f>
        <v>0.33333333333333337</v>
      </c>
      <c r="D64" s="66" t="str">
        <f>IF(RIGHT(E61,4)="cuht","171",IF(RIGHT(E61,4)="netu","172",IF(RIGHT(E61,4)="auht","173",IF(OR(RIGHT(E61,4)="ppou",RIGHT(E61,5)="prepa"),"360",IF(RIGHT(E61,4)="cpou","361",IF(OR(RIGHT(E61,4)="apou",RIGHT(E61,6)="molinf"),"363",IF(RIGHT(E61,4)="netp","364",IF(RIGHT(E61,4)="cmtr","365",IF(LEFT(E61,4)="form","873",IF(RIGHT(E61,7)="ce-cppt","902",""))))))))))</f>
        <v/>
      </c>
      <c r="E64" s="66" t="str">
        <f>IF(D64="","",IF(OR(D$3=Recap!$A$50,D$3=Recap!$A$51,D$3=Recap!$A$52,D$3=Recap!$A$53,D$3=Recap!$A$54,D$3=Recap!$A$55,D$3=Recap!$A$56,D$3=Recap!$A$57,D$3=Recap!$A$58,D$3=Recap!$A$59,D$3=Recap!$A$60,D$3=Recap!$A$61),(D63+E63)/1,D63+E63))</f>
        <v/>
      </c>
      <c r="F64" s="66" t="str">
        <f>IF(RIGHT(G61,4)="cuht","171",IF(RIGHT(G61,4)="netu","172",IF(RIGHT(G61,4)="auht","173",IF(OR(RIGHT(G61,4)="ppou",RIGHT(G61,5)="prepa"),"360",IF(RIGHT(G61,4)="cpou","361",IF(OR(RIGHT(G61,4)="apou",RIGHT(G61,6)="molinf"),"363",IF(RIGHT(G61,4)="netp","364",IF(RIGHT(G61,4)="cmtr","365",IF(LEFT(G61,4)="form","873",IF(RIGHT(G61,7)="ce-cppt","902",""))))))))))</f>
        <v>361</v>
      </c>
      <c r="G64" s="66">
        <f ca="1">IF(F64="","",IF(OR(F$3=Recap!$A$50,F$3=Recap!$A$51,F$3=Recap!$A$52,F$3=Recap!$A$53,F$3=Recap!$A$54,F$3=Recap!$A$55,F$3=Recap!$A$56,F$3=Recap!$A$57,F$3=Recap!$A$58,F$3=Recap!$A$59,F$3=Recap!$A$60,F$3=Recap!$A$61),(F63+G63)/1,F63+G63))</f>
        <v>0.31666666666666671</v>
      </c>
      <c r="H64" s="66" t="str">
        <f>IF(RIGHT(I61,4)="cuht","171",IF(RIGHT(I61,4)="netu","172",IF(RIGHT(I61,4)="auht","173",IF(OR(RIGHT(I61,4)="ppou",RIGHT(I61,5)="prepa"),"360",IF(RIGHT(I61,4)="cpou","361",IF(OR(RIGHT(I61,4)="apou",RIGHT(I61,6)="molinf"),"363",IF(RIGHT(I61,4)="netp","364",IF(RIGHT(I61,4)="cmtr","365",IF(LEFT(I61,4)="form","873",IF(RIGHT(I61,7)="ce-cppt","902",""))))))))))</f>
        <v>361</v>
      </c>
      <c r="I64" s="66">
        <f ca="1">IF(H64="","",IF(OR(H$3=Recap!$A$50,H$3=Recap!$A$51,H$3=Recap!$A$52,H$3=Recap!$A$53,H$3=Recap!$A$54,H$3=Recap!$A$55,H$3=Recap!$A$56,H$3=Recap!$A$57,H$3=Recap!$A$58,H$3=Recap!$A$59,H$3=Recap!$A$60,H$3=Recap!$A$61),(H63+I63)/1,H63+I63))</f>
        <v>0.34375000000000006</v>
      </c>
      <c r="J64" s="66" t="str">
        <f>IF(RIGHT(K61,4)="cuht","171",IF(RIGHT(K61,4)="netu","172",IF(RIGHT(K61,4)="auht","173",IF(OR(RIGHT(K61,4)="ppou",RIGHT(K61,5)="prepa"),"360",IF(RIGHT(K61,4)="cpou","361",IF(OR(RIGHT(K61,4)="apou",RIGHT(K61,6)="molinf"),"363",IF(RIGHT(K61,4)="netp","364",IF(RIGHT(K61,4)="cmtr","365",IF(LEFT(K61,4)="form","873",IF(RIGHT(K61,7)="ce-cppt","902",""))))))))))</f>
        <v>361</v>
      </c>
      <c r="K64" s="66">
        <f ca="1">IF(J64="","",IF(OR(J$3=Recap!$A$50,J$3=Recap!$A$51,J$3=Recap!$A$52,J$3=Recap!$A$53,J$3=Recap!$A$54,J$3=Recap!$A$55,J$3=Recap!$A$56,J$3=Recap!$A$57,J$3=Recap!$A$58,J$3=Recap!$A$59,J$3=Recap!$A$60,J$3=Recap!$A$61),(J63+K63)/1,J63+K63))</f>
        <v>0.43750000000000006</v>
      </c>
      <c r="L64" s="86" t="str">
        <f>IF(RIGHT(M61,4)="cuht","171",IF(RIGHT(M61,4)="netu","172",IF(RIGHT(M61,4)="auht","173",IF(OR(RIGHT(M61,4)="ppou",RIGHT(M61,5)="prepa"),"360",IF(RIGHT(M61,4)="cpou","361",IF(OR(RIGHT(M61,4)="apou",RIGHT(M61,6)="molinf"),"363",IF(RIGHT(M61,4)="netp","364",IF(RIGHT(M61,4)="cmtr","365",IF(LEFT(M61,4)="form","873",IF(RIGHT(M61,7)="ce-cppt","902",""))))))))))</f>
        <v/>
      </c>
      <c r="M64" s="86" t="str">
        <f>IF(L64="","",IF(OR(L$3=Recap!$A$50,L$3=Recap!$A$51,L$3=Recap!$A$52,L$3=Recap!$A$53,L$3=Recap!$A$54,L$3=Recap!$A$55,L$3=Recap!$A$56,L$3=Recap!$A$57,L$3=Recap!$A$58,L$3=Recap!$A$59,L$3=Recap!$A$60,L$3=Recap!$A$61),(L63+M63)/1,L63+M63))</f>
        <v/>
      </c>
      <c r="N64" s="86" t="str">
        <f>IF(RIGHT(O61,4)="cuht","171",IF(RIGHT(O61,4)="netu","172",IF(RIGHT(O61,4)="auht","173",IF(OR(RIGHT(O61,4)="ppou",RIGHT(O61,5)="prepa"),"360",IF(RIGHT(O61,4)="cpou","361",IF(OR(RIGHT(O61,4)="apou",RIGHT(O61,6)="molinf"),"363",IF(RIGHT(O61,4)="netp","364",IF(RIGHT(O61,4)="cmtr","365",IF(LEFT(O61,4)="form","873",IF(RIGHT(O61,7)="ce-cppt","902",""))))))))))</f>
        <v/>
      </c>
      <c r="O64" s="86" t="str">
        <f>IF(N64="","",IF(OR(N$3=Recap!$A$50,N$3=Recap!$A$51,N$3=Recap!$A$52,N$3=Recap!$A$53,N$3=Recap!$A$54,N$3=Recap!$A$55,N$3=Recap!$A$56,N$3=Recap!$A$57,N$3=Recap!$A$58,N$3=Recap!$A$59,N$3=Recap!$A$60,N$3=Recap!$A$61),(N63+O63)/1,N63+O63))</f>
        <v/>
      </c>
      <c r="P64" s="66" t="str">
        <f>IF(RIGHT(Q61,4)="cuht","171",IF(RIGHT(Q61,4)="netu","172",IF(RIGHT(Q61,4)="auht","173",IF(OR(RIGHT(Q61,4)="ppou",RIGHT(Q61,5)="prepa"),"360",IF(RIGHT(Q61,4)="cpou","361",IF(OR(RIGHT(Q61,4)="apou",RIGHT(Q61,6)="molinf"),"363",IF(RIGHT(Q61,4)="netp","364",IF(RIGHT(Q61,4)="cmtr","365",IF(LEFT(Q61,4)="form","873",IF(RIGHT(Q61,7)="ce-cppt","902",""))))))))))</f>
        <v>360</v>
      </c>
      <c r="Q64" s="66">
        <f ca="1">IF(P64="","",IF(OR(P$3=Recap!$A$50,P$3=Recap!$A$51,P$3=Recap!$A$52,P$3=Recap!$A$53,P$3=Recap!$A$54,P$3=Recap!$A$55,P$3=Recap!$A$56,P$3=Recap!$A$57,P$3=Recap!$A$58,P$3=Recap!$A$59,P$3=Recap!$A$60,P$3=Recap!$A$61),(P63+Q63)/1,P63+Q63))</f>
        <v>0.33333333333333326</v>
      </c>
      <c r="R64" s="66" t="str">
        <f>IF(RIGHT(S61,4)="cuht","171",IF(RIGHT(S61,4)="netu","172",IF(RIGHT(S61,4)="auht","173",IF(OR(RIGHT(S61,4)="ppou",RIGHT(S61,5)="prepa"),"360",IF(RIGHT(S61,4)="cpou","361",IF(OR(RIGHT(S61,4)="apou",RIGHT(S61,6)="molinf"),"363",IF(RIGHT(S61,4)="netp","364",IF(RIGHT(S61,4)="cmtr","365",IF(LEFT(S61,4)="form","873",IF(RIGHT(S61,7)="ce-cppt","902",""))))))))))</f>
        <v>360</v>
      </c>
      <c r="S64" s="66">
        <f ca="1">IF(R64="","",IF(OR(R$3=Recap!$A$50,R$3=Recap!$A$51,R$3=Recap!$A$52,R$3=Recap!$A$53,R$3=Recap!$A$54,R$3=Recap!$A$55,R$3=Recap!$A$56,R$3=Recap!$A$57,R$3=Recap!$A$58,R$3=Recap!$A$59,R$3=Recap!$A$60,R$3=Recap!$A$61),(R63+S63)/1,R63+S63))</f>
        <v>0.33333333333333326</v>
      </c>
      <c r="T64" s="66" t="str">
        <f>IF(RIGHT(U61,4)="cuht","171",IF(RIGHT(U61,4)="netu","172",IF(RIGHT(U61,4)="auht","173",IF(OR(RIGHT(U61,4)="ppou",RIGHT(U61,5)="prepa"),"360",IF(RIGHT(U61,4)="cpou","361",IF(OR(RIGHT(U61,4)="apou",RIGHT(U61,6)="molinf"),"363",IF(RIGHT(U61,4)="netp","364",IF(RIGHT(U61,4)="cmtr","365",IF(LEFT(U61,4)="form","873",IF(RIGHT(U61,7)="ce-cppt","902",""))))))))))</f>
        <v>360</v>
      </c>
      <c r="U64" s="66">
        <f ca="1">IF(T64="","",IF(OR(T$3=Recap!$A$50,T$3=Recap!$A$51,T$3=Recap!$A$52,T$3=Recap!$A$53,T$3=Recap!$A$54,T$3=Recap!$A$55,T$3=Recap!$A$56,T$3=Recap!$A$57,T$3=Recap!$A$58,T$3=Recap!$A$59,T$3=Recap!$A$60,T$3=Recap!$A$61),(T63+U63)/1,T63+U63))</f>
        <v>0.33333333333333326</v>
      </c>
      <c r="V64" s="66" t="str">
        <f>IF(RIGHT(W61,4)="cuht","171",IF(RIGHT(W61,4)="netu","172",IF(RIGHT(W61,4)="auht","173",IF(OR(RIGHT(W61,4)="ppou",RIGHT(W61,5)="prepa"),"360",IF(RIGHT(W61,4)="cpou","361",IF(OR(RIGHT(W61,4)="apou",RIGHT(W61,6)="molinf"),"363",IF(RIGHT(W61,4)="netp","364",IF(RIGHT(W61,4)="cmtr","365",IF(LEFT(W61,4)="form","873",IF(RIGHT(W61,7)="ce-cppt","902",""))))))))))</f>
        <v/>
      </c>
      <c r="W64" s="66" t="str">
        <f>IF(V64="","",IF(OR(V$3=Recap!$A$50,V$3=Recap!$A$51,V$3=Recap!$A$52,V$3=Recap!$A$53,V$3=Recap!$A$54,V$3=Recap!$A$55,V$3=Recap!$A$56,V$3=Recap!$A$57,V$3=Recap!$A$58,V$3=Recap!$A$59,V$3=Recap!$A$60,V$3=Recap!$A$61),(V63+W63)/1,V63+W63))</f>
        <v/>
      </c>
      <c r="X64" s="66" t="str">
        <f>IF(RIGHT(Y61,4)="cuht","171",IF(RIGHT(Y61,4)="netu","172",IF(RIGHT(Y61,4)="auht","173",IF(OR(RIGHT(Y61,4)="ppou",RIGHT(Y61,5)="prepa"),"360",IF(RIGHT(Y61,4)="cpou","361",IF(OR(RIGHT(Y61,4)="apou",RIGHT(Y61,6)="molinf"),"363",IF(RIGHT(Y61,4)="netp","364",IF(RIGHT(Y61,4)="cmtr","365",IF(LEFT(Y61,4)="form","873",IF(RIGHT(Y61,7)="ce-cppt","902",""))))))))))</f>
        <v>360</v>
      </c>
      <c r="Y64" s="66">
        <f ca="1">IF(X64="","",IF(OR(X$3=Recap!$A$50,X$3=Recap!$A$51,X$3=Recap!$A$52,X$3=Recap!$A$53,X$3=Recap!$A$54,X$3=Recap!$A$55,X$3=Recap!$A$56,X$3=Recap!$A$57,X$3=Recap!$A$58,X$3=Recap!$A$59,X$3=Recap!$A$60,X$3=Recap!$A$61),(X63+Y63)/1,X63+Y63))</f>
        <v>0.33333333333333326</v>
      </c>
      <c r="Z64" s="86" t="str">
        <f>IF(RIGHT(AA61,4)="cuht","171",IF(RIGHT(AA61,4)="netu","172",IF(RIGHT(AA61,4)="auht","173",IF(OR(RIGHT(AA61,4)="ppou",RIGHT(AA61,5)="prepa"),"360",IF(RIGHT(AA61,4)="cpou","361",IF(OR(RIGHT(AA61,4)="apou",RIGHT(AA61,6)="molinf"),"363",IF(RIGHT(AA61,4)="netp","364",IF(RIGHT(AA61,4)="cmtr","365",IF(LEFT(AA61,4)="form","873",IF(RIGHT(AA61,7)="ce-cppt","902",""))))))))))</f>
        <v>360</v>
      </c>
      <c r="AA64" s="86">
        <f ca="1">IF(Z64="","",IF(OR(Z$3=Recap!$A$50,Z$3=Recap!$A$51,Z$3=Recap!$A$52,Z$3=Recap!$A$53,Z$3=Recap!$A$54,Z$3=Recap!$A$55,Z$3=Recap!$A$56,Z$3=Recap!$A$57,Z$3=Recap!$A$58,Z$3=Recap!$A$59,Z$3=Recap!$A$60,Z$3=Recap!$A$61),(Z63+AA63)/1,Z63+AA63))</f>
        <v>0.33333333333333326</v>
      </c>
      <c r="AB64" s="86" t="str">
        <f>IF(RIGHT(AC61,4)="cuht","171",IF(RIGHT(AC61,4)="netu","172",IF(RIGHT(AC61,4)="auht","173",IF(OR(RIGHT(AC61,4)="ppou",RIGHT(AC61,5)="prepa"),"360",IF(RIGHT(AC61,4)="cpou","361",IF(OR(RIGHT(AC61,4)="apou",RIGHT(AC61,6)="molinf"),"363",IF(RIGHT(AC61,4)="netp","364",IF(RIGHT(AC61,4)="cmtr","365",IF(LEFT(AC61,4)="form","873",IF(RIGHT(AC61,7)="ce-cppt","902",""))))))))))</f>
        <v>360</v>
      </c>
      <c r="AC64" s="86">
        <f ca="1">IF(AB64="","",IF(OR(AB$3=Recap!$A$50,AB$3=Recap!$A$51,AB$3=Recap!$A$52,AB$3=Recap!$A$53,AB$3=Recap!$A$54,AB$3=Recap!$A$55,AB$3=Recap!$A$56,AB$3=Recap!$A$57,AB$3=Recap!$A$58,AB$3=Recap!$A$59,AB$3=Recap!$A$60,AB$3=Recap!$A$61),(AB63+AC63)/1,AB63+AC63))</f>
        <v>0.33333333333333326</v>
      </c>
      <c r="AD64" s="61"/>
      <c r="AE64" s="66" t="str">
        <f>IF(RIGHT(AF61,4)="cuht","171",IF(RIGHT(AF61,4)="netu","172",IF(RIGHT(AF61,4)="auht","173",IF(OR(RIGHT(AF61,4)="ppou",RIGHT(AF61,5)="prepa"),"360",IF(RIGHT(AF61,4)="cpou","361",IF(OR(RIGHT(AF61,4)="apou",RIGHT(AF61,6)="molinf"),"363",IF(RIGHT(AF61,4)="netp","364",IF(RIGHT(AF61,4)="cmtr","365",IF(LEFT(AF61,4)="form","873",IF(RIGHT(AF61,7)="ce-cppt","902",""))))))))))</f>
        <v/>
      </c>
      <c r="AF64" s="66" t="str">
        <f>IF(AE64="","",IF(OR(AE$3=Recap!$A$50,AE$3=Recap!$A$51,AE$3=Recap!$A$52,AE$3=Recap!$A$53,AE$3=Recap!$A$54,AE$3=Recap!$A$55,AE$3=Recap!$A$56,AE$3=Recap!$A$57,AE$3=Recap!$A$58,AE$3=Recap!$A$59,AE$3=Recap!$A$60,AE$3=Recap!$A$61),(AE63+AF63)/1,AE63+AF63))</f>
        <v/>
      </c>
      <c r="AG64" s="86" t="str">
        <f>IF(RIGHT(AH61,4)="cuht","171",IF(RIGHT(AH61,4)="netu","172",IF(RIGHT(AH61,4)="auht","173",IF(OR(RIGHT(AH61,4)="ppou",RIGHT(AH61,5)="prepa"),"360",IF(RIGHT(AH61,4)="cpou","361",IF(OR(RIGHT(AH61,4)="apou",RIGHT(AH61,6)="molinf"),"363",IF(RIGHT(AH61,4)="netp","364",IF(RIGHT(AH61,4)="cmtr","365",IF(LEFT(AH61,4)="form","873",IF(RIGHT(AH61,7)="ce-cppt","902",""))))))))))</f>
        <v>360</v>
      </c>
      <c r="AH64" s="86">
        <f ca="1">IF(AG64="","",IF(OR(AG$3=Recap!$A$50,AG$3=Recap!$A$51,AG$3=Recap!$A$52,AG$3=Recap!$A$53,AG$3=Recap!$A$54,AG$3=Recap!$A$55,AG$3=Recap!$A$56,AG$3=Recap!$A$57,AG$3=Recap!$A$58,AG$3=Recap!$A$59,AG$3=Recap!$A$60,AG$3=Recap!$A$61),(AG63+AH63)/1,AG63+AH63))</f>
        <v>0</v>
      </c>
      <c r="AI64" s="66" t="str">
        <f>IF(RIGHT(AJ61,4)="cuht","171",IF(RIGHT(AJ61,4)="netu","172",IF(RIGHT(AJ61,4)="auht","173",IF(OR(RIGHT(AJ61,4)="ppou",RIGHT(AJ61,5)="prepa"),"360",IF(RIGHT(AJ61,4)="cpou","361",IF(OR(RIGHT(AJ61,4)="apou",RIGHT(AJ61,6)="molinf"),"363",IF(RIGHT(AJ61,4)="netp","364",IF(RIGHT(AJ61,4)="cmtr","365",IF(LEFT(AJ61,4)="form","873",IF(RIGHT(AJ61,7)="ce-cppt","902",""))))))))))</f>
        <v>361</v>
      </c>
      <c r="AJ64" s="66">
        <f ca="1">IF(AI64="","",IF(OR(AI$3=Recap!$A$50,AI$3=Recap!$A$51,AI$3=Recap!$A$52,AI$3=Recap!$A$53,AI$3=Recap!$A$54,AI$3=Recap!$A$55,AI$3=Recap!$A$56,AI$3=Recap!$A$57,AI$3=Recap!$A$58,AI$3=Recap!$A$59,AI$3=Recap!$A$60,AI$3=Recap!$A$61),(AI63+AJ63)/1,AI63+AJ63))</f>
        <v>0</v>
      </c>
      <c r="AK64" s="66" t="str">
        <f>IF(RIGHT(AL61,4)="cuht","171",IF(RIGHT(AL61,4)="netu","172",IF(RIGHT(AL61,4)="auht","173",IF(OR(RIGHT(AL61,4)="ppou",RIGHT(AL61,5)="prepa"),"360",IF(RIGHT(AL61,4)="cpou","361",IF(OR(RIGHT(AL61,4)="apou",RIGHT(AL61,6)="molinf"),"363",IF(RIGHT(AL61,4)="netp","364",IF(RIGHT(AL61,4)="cmtr","365",IF(LEFT(AL61,4)="form","873",IF(RIGHT(AL61,7)="ce-cppt","902",""))))))))))</f>
        <v/>
      </c>
      <c r="AL64" s="66" t="str">
        <f>IF(AK64="","",IF(OR(AK$3=Recap!$A$50,AK$3=Recap!$A$51,AK$3=Recap!$A$52,AK$3=Recap!$A$53,AK$3=Recap!$A$54,AK$3=Recap!$A$55,AK$3=Recap!$A$56,AK$3=Recap!$A$57,AK$3=Recap!$A$58,AK$3=Recap!$A$59,AK$3=Recap!$A$60,AK$3=Recap!$A$61),(AK63+AL63)/1,AK63+AL63))</f>
        <v/>
      </c>
      <c r="AM64" s="66" t="str">
        <f>IF(RIGHT(AN61,4)="cuht","171",IF(RIGHT(AN61,4)="netu","172",IF(RIGHT(AN61,4)="auht","173",IF(OR(RIGHT(AN61,4)="ppou",RIGHT(AN61,5)="prepa"),"360",IF(RIGHT(AN61,4)="cpou","361",IF(OR(RIGHT(AN61,4)="apou",RIGHT(AN61,6)="molinf"),"363",IF(RIGHT(AN61,4)="netp","364",IF(RIGHT(AN61,4)="cmtr","365",IF(LEFT(AN61,4)="form","873",IF(RIGHT(AN61,7)="ce-cppt","902",""))))))))))</f>
        <v/>
      </c>
      <c r="AN64" s="66" t="str">
        <f>IF(AM64="","",IF(OR(AM$3=Recap!$A$50,AM$3=Recap!$A$51,AM$3=Recap!$A$52,AM$3=Recap!$A$53,AM$3=Recap!$A$54,AM$3=Recap!$A$55,AM$3=Recap!$A$56,AM$3=Recap!$A$57,AM$3=Recap!$A$58,AM$3=Recap!$A$59,AM$3=Recap!$A$60,AM$3=Recap!$A$61),(AM63+AN63)/1,AM63+AN63))</f>
        <v/>
      </c>
      <c r="AO64" s="86" t="str">
        <f>IF(RIGHT(AP61,4)="cuht","171",IF(RIGHT(AP61,4)="netu","172",IF(RIGHT(AP61,4)="auht","173",IF(OR(RIGHT(AP61,4)="ppou",RIGHT(AP61,5)="prepa"),"360",IF(RIGHT(AP61,4)="cpou","361",IF(OR(RIGHT(AP61,4)="apou",RIGHT(AP61,6)="molinf"),"363",IF(RIGHT(AP61,4)="netp","364",IF(RIGHT(AP61,4)="cmtr","365",IF(LEFT(AP61,4)="form","873",IF(RIGHT(AP61,7)="ce-cppt","902",""))))))))))</f>
        <v>360</v>
      </c>
      <c r="AP64" s="86">
        <f ca="1">IF(AO64="","",IF(OR(AO$3=Recap!$A$50,AO$3=Recap!$A$51,AO$3=Recap!$A$52,AO$3=Recap!$A$53,AO$3=Recap!$A$54,AO$3=Recap!$A$55,AO$3=Recap!$A$56,AO$3=Recap!$A$57,AO$3=Recap!$A$58,AO$3=Recap!$A$59,AO$3=Recap!$A$60,AO$3=Recap!$A$61),(AO63+AP63)/1,AO63+AP63))</f>
        <v>0</v>
      </c>
      <c r="AQ64" s="86" t="str">
        <f>IF(RIGHT(AR61,4)="cuht","171",IF(RIGHT(AR61,4)="netu","172",IF(RIGHT(AR61,4)="auht","173",IF(OR(RIGHT(AR61,4)="ppou",RIGHT(AR61,5)="prepa"),"360",IF(RIGHT(AR61,4)="cpou","361",IF(OR(RIGHT(AR61,4)="apou",RIGHT(AR61,6)="molinf"),"363",IF(RIGHT(AR61,4)="netp","364",IF(RIGHT(AR61,4)="cmtr","365",IF(LEFT(AR61,4)="form","873",IF(RIGHT(AR61,7)="ce-cppt","902",""))))))))))</f>
        <v>360</v>
      </c>
      <c r="AR64" s="86">
        <f ca="1">IF(AQ64="","",IF(OR(AQ$3=Recap!$A$50,AQ$3=Recap!$A$51,AQ$3=Recap!$A$52,AQ$3=Recap!$A$53,AQ$3=Recap!$A$54,AQ$3=Recap!$A$55,AQ$3=Recap!$A$56,AQ$3=Recap!$A$57,AQ$3=Recap!$A$58,AQ$3=Recap!$A$59,AQ$3=Recap!$A$60,AQ$3=Recap!$A$61),(AQ63+AR63)/1,AQ63+AR63))</f>
        <v>0</v>
      </c>
      <c r="AS64" s="61"/>
      <c r="AT64" s="66" t="str">
        <f>IF(RIGHT(AU61,4)="cuht","171",IF(RIGHT(AU61,4)="netu","172",IF(RIGHT(AU61,4)="auht","173",IF(OR(RIGHT(AU61,4)="ppou",RIGHT(AU61,5)="prepa"),"360",IF(RIGHT(AU61,4)="cpou","361",IF(OR(RIGHT(AU61,4)="apou",RIGHT(AU61,6)="molinf"),"363",IF(RIGHT(AU61,4)="netp","364",IF(RIGHT(AU61,4)="cmtr","365",IF(LEFT(AU61,4)="form","873",IF(RIGHT(AU61,7)="ce-cppt","902",""))))))))))</f>
        <v/>
      </c>
      <c r="AU64" s="66" t="str">
        <f>IF(AT64="","",IF(OR(AT$3=Recap!$A$50,AT$3=Recap!$A$51,AT$3=Recap!$A$52,AT$3=Recap!$A$53,AT$3=Recap!$A$54,AT$3=Recap!$A$55,AT$3=Recap!$A$56,AT$3=Recap!$A$57,AT$3=Recap!$A$58,AT$3=Recap!$A$59,AT$3=Recap!$A$60,AT$3=Recap!$A$61),(AT63+AU63)/1,AT63+AU63))</f>
        <v/>
      </c>
      <c r="AV64" s="86" t="str">
        <f>IF(RIGHT(AW61,4)="cuht","171",IF(RIGHT(AW61,4)="netu","172",IF(RIGHT(AW61,4)="auht","173",IF(OR(RIGHT(AW61,4)="ppou",RIGHT(AW61,5)="prepa"),"360",IF(RIGHT(AW61,4)="cpou","361",IF(OR(RIGHT(AW61,4)="apou",RIGHT(AW61,6)="molinf"),"363",IF(RIGHT(AW61,4)="netp","364",IF(RIGHT(AW61,4)="cmtr","365",IF(LEFT(AW61,4)="form","873",IF(RIGHT(AW61,7)="ce-cppt","902",""))))))))))</f>
        <v/>
      </c>
      <c r="AW64" s="86" t="str">
        <f>IF(AV64="","",IF(OR(AV$3=Recap!$A$50,AV$3=Recap!$A$51,AV$3=Recap!$A$52,AV$3=Recap!$A$53,AV$3=Recap!$A$54,AV$3=Recap!$A$55,AV$3=Recap!$A$56,AV$3=Recap!$A$57,AV$3=Recap!$A$58,AV$3=Recap!$A$59,AV$3=Recap!$A$60,AV$3=Recap!$A$61),(AV63+AW63)/1,AV63+AW63))</f>
        <v/>
      </c>
      <c r="AX64" s="66" t="str">
        <f>IF(RIGHT(AY61,4)="cuht","171",IF(RIGHT(AY61,4)="netu","172",IF(RIGHT(AY61,4)="auht","173",IF(OR(RIGHT(AY61,4)="ppou",RIGHT(AY61,5)="prepa"),"360",IF(RIGHT(AY61,4)="cpou","361",IF(OR(RIGHT(AY61,4)="apou",RIGHT(AY61,6)="molinf"),"363",IF(RIGHT(AY61,4)="netp","364",IF(RIGHT(AY61,4)="cmtr","365",IF(LEFT(AY61,4)="form","873",IF(RIGHT(AY61,7)="ce-cppt","902",""))))))))))</f>
        <v/>
      </c>
      <c r="AY64" s="66" t="str">
        <f>IF(AX64="","",IF(OR(AX$3=Recap!$A$50,AX$3=Recap!$A$51,AX$3=Recap!$A$52,AX$3=Recap!$A$53,AX$3=Recap!$A$54,AX$3=Recap!$A$55,AX$3=Recap!$A$56,AX$3=Recap!$A$57,AX$3=Recap!$A$58,AX$3=Recap!$A$59,AX$3=Recap!$A$60,AX$3=Recap!$A$61),(AX63+AY63)/1,AX63+AY63))</f>
        <v/>
      </c>
      <c r="AZ64" s="66" t="str">
        <f>IF(RIGHT(BA61,4)="cuht","171",IF(RIGHT(BA61,4)="netu","172",IF(RIGHT(BA61,4)="auht","173",IF(OR(RIGHT(BA61,4)="ppou",RIGHT(BA61,5)="prepa"),"360",IF(RIGHT(BA61,4)="cpou","361",IF(OR(RIGHT(BA61,4)="apou",RIGHT(BA61,6)="molinf"),"363",IF(RIGHT(BA61,4)="netp","364",IF(RIGHT(BA61,4)="cmtr","365",IF(LEFT(BA61,4)="form","873",IF(RIGHT(BA61,7)="ce-cppt","902",""))))))))))</f>
        <v/>
      </c>
      <c r="BA64" s="66" t="str">
        <f>IF(AZ64="","",IF(OR(AZ$3=Recap!$A$50,AZ$3=Recap!$A$51,AZ$3=Recap!$A$52,AZ$3=Recap!$A$53,AZ$3=Recap!$A$54,AZ$3=Recap!$A$55,AZ$3=Recap!$A$56,AZ$3=Recap!$A$57,AZ$3=Recap!$A$58,AZ$3=Recap!$A$59,AZ$3=Recap!$A$60,AZ$3=Recap!$A$61),(AZ63+BA63)/1,AZ63+BA63))</f>
        <v/>
      </c>
      <c r="BB64" s="66" t="str">
        <f>IF(RIGHT(BC61,4)="cuht","171",IF(RIGHT(BC61,4)="netu","172",IF(RIGHT(BC61,4)="auht","173",IF(OR(RIGHT(BC61,4)="ppou",RIGHT(BC61,5)="prepa"),"360",IF(RIGHT(BC61,4)="cpou","361",IF(OR(RIGHT(BC61,4)="apou",RIGHT(BC61,6)="molinf"),"363",IF(RIGHT(BC61,4)="netp","364",IF(RIGHT(BC61,4)="cmtr","365",IF(LEFT(BC61,4)="form","873",IF(RIGHT(BC61,7)="ce-cppt","902",""))))))))))</f>
        <v/>
      </c>
      <c r="BC64" s="66" t="str">
        <f>IF(BB64="","",IF(OR(BB$3=Recap!$A$50,BB$3=Recap!$A$51,BB$3=Recap!$A$52,BB$3=Recap!$A$53,BB$3=Recap!$A$54,BB$3=Recap!$A$55,BB$3=Recap!$A$56,BB$3=Recap!$A$57,BB$3=Recap!$A$58,BB$3=Recap!$A$59,BB$3=Recap!$A$60,BB$3=Recap!$A$61),(BB63+BC63)/1,BB63+BC63))</f>
        <v/>
      </c>
      <c r="BD64" s="66" t="str">
        <f>IF(RIGHT(BE61,4)="cuht","171",IF(RIGHT(BE61,4)="netu","172",IF(RIGHT(BE61,4)="auht","173",IF(OR(RIGHT(BE61,4)="ppou",RIGHT(BE61,5)="prepa"),"360",IF(RIGHT(BE61,4)="cpou","361",IF(OR(RIGHT(BE61,4)="apou",RIGHT(BE61,6)="molinf"),"363",IF(RIGHT(BE61,4)="netp","364",IF(RIGHT(BE61,4)="cmtr","365",IF(LEFT(BE61,4)="form","873",IF(RIGHT(BE61,7)="ce-cppt","902",""))))))))))</f>
        <v/>
      </c>
      <c r="BE64" s="66" t="str">
        <f>IF(BD64="","",IF(OR(BD$3=Recap!$A$50,BD$3=Recap!$A$51,BD$3=Recap!$A$52,BD$3=Recap!$A$53,BD$3=Recap!$A$54,BD$3=Recap!$A$55,BD$3=Recap!$A$56,BD$3=Recap!$A$57,BD$3=Recap!$A$58,BD$3=Recap!$A$59,BD$3=Recap!$A$60,BD$3=Recap!$A$61),(BD63+BE63)/1,BD63+BE63))</f>
        <v/>
      </c>
      <c r="BF64" s="66" t="str">
        <f>IF(RIGHT(BG61,4)="cuht","171",IF(RIGHT(BG61,4)="netu","172",IF(RIGHT(BG61,4)="auht","173",IF(OR(RIGHT(BG61,4)="ppou",RIGHT(BG61,5)="prepa"),"360",IF(RIGHT(BG61,4)="cpou","361",IF(OR(RIGHT(BG61,4)="apou",RIGHT(BG61,6)="molinf"),"363",IF(RIGHT(BG61,4)="netp","364",IF(RIGHT(BG61,4)="cmtr","365",IF(LEFT(BG61,4)="form","873",IF(RIGHT(BG61,7)="ce-cppt","902",""))))))))))</f>
        <v/>
      </c>
      <c r="BG64" s="66" t="str">
        <f>IF(BF64="","",IF(OR(BF$3=Recap!$A$50,BF$3=Recap!$A$51,BF$3=Recap!$A$52,BF$3=Recap!$A$53,BF$3=Recap!$A$54,BF$3=Recap!$A$55,BF$3=Recap!$A$56,BF$3=Recap!$A$57,BF$3=Recap!$A$58,BF$3=Recap!$A$59,BF$3=Recap!$A$60,BF$3=Recap!$A$61),(BF63+BG63)/1,BF63+BG63))</f>
        <v/>
      </c>
      <c r="BH64" s="12"/>
    </row>
    <row r="65" spans="1:60" ht="14.4" hidden="1" customHeight="1" x14ac:dyDescent="0.35">
      <c r="A65" s="125"/>
      <c r="B65" s="81"/>
      <c r="C65" s="100" t="s">
        <v>27</v>
      </c>
      <c r="D65" s="68">
        <v>0.25</v>
      </c>
      <c r="E65" s="120" t="s">
        <v>30</v>
      </c>
      <c r="F65" s="68">
        <v>0.25</v>
      </c>
      <c r="G65" s="120" t="s">
        <v>30</v>
      </c>
      <c r="H65" s="68"/>
      <c r="I65" s="120"/>
      <c r="J65" s="68"/>
      <c r="K65" s="120" t="s">
        <v>33</v>
      </c>
      <c r="L65" s="79">
        <v>0.33333333333333331</v>
      </c>
      <c r="M65" s="100" t="s">
        <v>42</v>
      </c>
      <c r="N65" s="79"/>
      <c r="O65" s="98"/>
      <c r="P65" s="55"/>
      <c r="Q65" s="95" t="s">
        <v>26</v>
      </c>
      <c r="R65" s="55"/>
      <c r="S65" s="95" t="s">
        <v>26</v>
      </c>
      <c r="T65" s="55"/>
      <c r="U65" s="95" t="s">
        <v>26</v>
      </c>
      <c r="V65" s="55"/>
      <c r="W65" s="95" t="s">
        <v>26</v>
      </c>
      <c r="X65" s="55"/>
      <c r="Y65" s="95" t="s">
        <v>26</v>
      </c>
      <c r="Z65" s="79"/>
      <c r="AA65" s="116"/>
      <c r="AB65" s="79"/>
      <c r="AC65" s="118"/>
      <c r="AD65" s="97">
        <f ca="1">SUM(P67:AC67)</f>
        <v>1.5833333333333333</v>
      </c>
      <c r="AE65" s="55"/>
      <c r="AF65" s="95" t="s">
        <v>26</v>
      </c>
      <c r="AG65" s="79"/>
      <c r="AH65" s="116" t="s">
        <v>27</v>
      </c>
      <c r="AI65" s="55"/>
      <c r="AJ65" s="95" t="s">
        <v>26</v>
      </c>
      <c r="AK65" s="55"/>
      <c r="AL65" s="95" t="s">
        <v>26</v>
      </c>
      <c r="AM65" s="55"/>
      <c r="AN65" s="95" t="s">
        <v>26</v>
      </c>
      <c r="AO65" s="79"/>
      <c r="AP65" s="116"/>
      <c r="AQ65" s="79"/>
      <c r="AR65" s="118"/>
      <c r="AS65" s="97">
        <f ca="1">SUM(AE67:AR67)</f>
        <v>0</v>
      </c>
      <c r="AT65" s="55"/>
      <c r="AU65" s="106" t="s">
        <v>26</v>
      </c>
      <c r="AV65" s="79"/>
      <c r="AW65" s="116"/>
      <c r="AX65" s="57"/>
      <c r="AY65" s="106"/>
      <c r="AZ65" s="57"/>
      <c r="BA65" s="106"/>
      <c r="BB65" s="57"/>
      <c r="BC65" s="106"/>
      <c r="BD65" s="57"/>
      <c r="BE65" s="106"/>
      <c r="BF65" s="57"/>
      <c r="BG65" s="122"/>
      <c r="BH65" s="124">
        <f ca="1">SUM(AT67:BG67)</f>
        <v>0</v>
      </c>
    </row>
    <row r="66" spans="1:60" ht="16.2" hidden="1" customHeight="1" thickBot="1" x14ac:dyDescent="0.35">
      <c r="A66" s="126"/>
      <c r="B66" s="82"/>
      <c r="C66" s="101"/>
      <c r="D66" s="70">
        <v>0.58333333333333337</v>
      </c>
      <c r="E66" s="121"/>
      <c r="F66" s="70">
        <v>0.58333333333333337</v>
      </c>
      <c r="G66" s="121"/>
      <c r="H66" s="70"/>
      <c r="I66" s="121"/>
      <c r="J66" s="70"/>
      <c r="K66" s="121"/>
      <c r="L66" s="80">
        <v>0.69791666666666663</v>
      </c>
      <c r="M66" s="101"/>
      <c r="N66" s="80"/>
      <c r="O66" s="99"/>
      <c r="P66" s="56"/>
      <c r="Q66" s="96"/>
      <c r="R66" s="56"/>
      <c r="S66" s="96"/>
      <c r="T66" s="56"/>
      <c r="U66" s="96"/>
      <c r="V66" s="56"/>
      <c r="W66" s="96"/>
      <c r="X66" s="56"/>
      <c r="Y66" s="96"/>
      <c r="Z66" s="80"/>
      <c r="AA66" s="117"/>
      <c r="AB66" s="80"/>
      <c r="AC66" s="119"/>
      <c r="AD66" s="97"/>
      <c r="AE66" s="56"/>
      <c r="AF66" s="96"/>
      <c r="AG66" s="80"/>
      <c r="AH66" s="117"/>
      <c r="AI66" s="56"/>
      <c r="AJ66" s="96"/>
      <c r="AK66" s="56"/>
      <c r="AL66" s="96"/>
      <c r="AM66" s="56"/>
      <c r="AN66" s="96"/>
      <c r="AO66" s="80"/>
      <c r="AP66" s="117"/>
      <c r="AQ66" s="80"/>
      <c r="AR66" s="119"/>
      <c r="AS66" s="97"/>
      <c r="AT66" s="56"/>
      <c r="AU66" s="107"/>
      <c r="AV66" s="80"/>
      <c r="AW66" s="117"/>
      <c r="AX66" s="58"/>
      <c r="AY66" s="107"/>
      <c r="AZ66" s="58"/>
      <c r="BA66" s="107"/>
      <c r="BB66" s="58"/>
      <c r="BC66" s="107"/>
      <c r="BD66" s="58"/>
      <c r="BE66" s="107"/>
      <c r="BF66" s="58"/>
      <c r="BG66" s="123"/>
      <c r="BH66" s="124"/>
    </row>
    <row r="67" spans="1:60" ht="15" hidden="1" customHeight="1" x14ac:dyDescent="0.4">
      <c r="A67" s="52"/>
      <c r="B67" s="66">
        <f ca="1">IF(B$3&gt;$BI$4,0,IF(OR(ISBLANK(B65),ISBLANK(B66),ISBLANK(C65),LEFT(C65,4)="jour",LEFT(C65,4)="form"),0,IF(COUNTIF(fériés,B$3)&gt;0,MOD((B66-B65),1)*1,MOD((B66-B65),1))))</f>
        <v>0</v>
      </c>
      <c r="C67" s="66">
        <f ca="1">IF(B$3&gt;$BI$4,0,IF(AND(ISNUMBER(B65),ISNUMBER(B66),OR(LEFT(C65,4)="jour",LEFT(C65,4)="form")),IF(COUNTIF(fériés,B$3)&gt;0,MOD(-$BH$4+(B66-B65),1)*1,MOD(-$BH$4+(B66-B65),1)),IF(AND(ISBLANK(B65),ISBLANK(B66)),IF(OR(C65="r",C65="c",C65="a",C65="m",C65="f",C65="cp",C65="s",C65="congé parent"),$BH$3,0),0)))</f>
        <v>0.31666666666666665</v>
      </c>
      <c r="D67" s="66">
        <f ca="1">IF(D$3&gt;$BI$4,0,IF(OR(ISBLANK(D65),ISBLANK(D66),ISBLANK(E65),LEFT(E65,4)="jour",LEFT(E65,4)="form"),0,IF(COUNTIF(fériés,D$3)&gt;0,MOD((D66-D65),1)*1,MOD((D66-D65),1))))</f>
        <v>0.33333333333333337</v>
      </c>
      <c r="E67" s="66">
        <f ca="1">IF(D$3&gt;$BI$4,0,IF(AND(ISNUMBER(D65),ISNUMBER(D66),OR(LEFT(E65,4)="jour",LEFT(E65,4)="form")),IF(COUNTIF(fériés,D$3)&gt;0,MOD(-$BH$4+(D66-D65),1)*1,MOD(-$BH$4+(D66-D65),1)),IF(AND(ISBLANK(D65),ISBLANK(D66)),IF(OR(E65="r",E65="c",E65="a",E65="m",E65="f",E65="cp",E65="s",E65="congé parent"),$BH$3,0),0)))</f>
        <v>0</v>
      </c>
      <c r="F67" s="66">
        <f ca="1">IF(F$3&gt;$BI$4,0,IF(OR(ISBLANK(F65),ISBLANK(F66),ISBLANK(G65),LEFT(G65,4)="jour",LEFT(G65,4)="form"),0,IF(COUNTIF(fériés,F$3)&gt;0,MOD((F66-F65),1)*1,MOD((F66-F65),1))))</f>
        <v>0.33333333333333337</v>
      </c>
      <c r="G67" s="66">
        <f ca="1">IF(F$3&gt;$BI$4,0,IF(AND(ISNUMBER(F65),ISNUMBER(F66),OR(LEFT(G65,4)="jour",LEFT(G65,4)="form")),IF(COUNTIF(fériés,F$3)&gt;0,MOD(-$BH$4+(F66-F65),1)*1,MOD(-$BH$4+(F66-F65),1)),IF(AND(ISBLANK(F65),ISBLANK(F66)),IF(OR(G65="r",G65="c",G65="a",G65="m",G65="f",G65="cp",G65="s",G65="congé parent"),$BH$3,0),0)))</f>
        <v>0</v>
      </c>
      <c r="H67" s="66">
        <f ca="1">IF(H$3&gt;$BI$4,0,IF(OR(ISBLANK(H65),ISBLANK(H66),ISBLANK(I65),LEFT(I65,4)="jour",LEFT(I65,4)="form"),0,IF(COUNTIF(fériés,H$3)&gt;0,MOD((H66-H65),1)*1,MOD((H66-H65),1))))</f>
        <v>0</v>
      </c>
      <c r="I67" s="66">
        <f ca="1">IF(H$3&gt;$BI$4,0,IF(AND(ISNUMBER(H65),ISNUMBER(H66),OR(LEFT(I65,4)="jour",LEFT(I65,4)="form")),IF(COUNTIF(fériés,H$3)&gt;0,MOD(-$BH$4+(H66-H65),1)*1,MOD(-$BH$4+(H66-H65),1)),IF(AND(ISBLANK(H65),ISBLANK(H66)),IF(OR(I65="r",I65="c",I65="a",I65="m",I65="f",I65="cp",I65="s",I65="congé parent"),$BH$3,0),0)))</f>
        <v>0</v>
      </c>
      <c r="J67" s="66">
        <f ca="1">IF(J$3&gt;$BI$4,0,IF(OR(ISBLANK(J65),ISBLANK(J66),ISBLANK(K65),LEFT(K65,4)="jour",LEFT(K65,4)="form"),0,IF(COUNTIF(fériés,J$3)&gt;0,MOD((J66-J65),1)*1,MOD((J66-J65),1))))</f>
        <v>0</v>
      </c>
      <c r="K67" s="66">
        <f ca="1">IF(J$3&gt;$BI$4,0,IF(AND(ISNUMBER(J65),ISNUMBER(J66),OR(LEFT(K65,4)="jour",LEFT(K65,4)="form")),IF(COUNTIF(fériés,J$3)&gt;0,MOD(-$BH$4+(J66-J65),1)*1,MOD(-$BH$4+(J66-J65),1)),IF(AND(ISBLANK(J65),ISBLANK(J66)),IF(OR(K65="r",K65="c",K65="a",K65="m",K65="f",K65="cp",K65="s",K65="congé parent"),$BH$3,0),0)))</f>
        <v>0.31666666666666665</v>
      </c>
      <c r="L67" s="86">
        <f ca="1">IF(L$3&gt;$BI$4,0,IF(OR(ISBLANK(L65),ISBLANK(L66),ISBLANK(M65),LEFT(M65,4)="jour",LEFT(M65,4)="form"),0,IF(COUNTIF(fériés,L$3)&gt;0,MOD((L66-L65),1)*1,MOD((L66-L65),1))))</f>
        <v>0</v>
      </c>
      <c r="M67" s="86">
        <f ca="1">IF(L$3&gt;$BI$4,0,IF(AND(ISNUMBER(L65),ISNUMBER(L66),OR(LEFT(M65,4)="jour",LEFT(M65,4)="form")),IF(COUNTIF(fériés,L$3)&gt;0,MOD(-$BH$4+(L66-L65),1)*1,MOD(-$BH$4+(L66-L65),1)),IF(AND(ISBLANK(L65),ISBLANK(L66)),IF(OR(M65="r",M65="c",M65="a",M65="m",M65="f",M65="cp",M65="s",M65="congé parent"),$BH$3,0),0)))</f>
        <v>0.33333333333333331</v>
      </c>
      <c r="N67" s="86">
        <f ca="1">IF(N$3&gt;$BI$4,0,IF(OR(ISBLANK(N65),ISBLANK(N66),ISBLANK(O65),LEFT(O65,4)="jour",LEFT(O65,4)="form"),0,IF(COUNTIF(fériés,N$3)&gt;0,MOD((N66-N65),1)*1,MOD((N66-N65),1))))</f>
        <v>0</v>
      </c>
      <c r="O67" s="86">
        <f ca="1">IF(N$3&gt;$BI$4,0,IF(AND(ISNUMBER(N65),ISNUMBER(N66),OR(LEFT(O65,4)="jour",LEFT(O65,4)="form")),IF(COUNTIF(fériés,N$3)&gt;0,MOD(-$BH$4+(N66-N65),1)*1,MOD(-$BH$4+(N66-N65),1)),IF(AND(ISBLANK(N65),ISBLANK(N66)),IF(OR(O65="r",O65="c",O65="a",O65="m",O65="f",O65="cp",O65="s",O65="congé parent"),$BH$3,0),0)))</f>
        <v>0</v>
      </c>
      <c r="P67" s="66">
        <f ca="1">IF(P$3&gt;$BI$4,0,IF(OR(ISBLANK(P65),ISBLANK(P66),ISBLANK(Q65),LEFT(Q65,4)="jour",LEFT(Q65,4)="form"),0,IF(COUNTIF(fériés,P$3)&gt;0,MOD((P66-P65),1)*1,MOD((P66-P65),1))))</f>
        <v>0</v>
      </c>
      <c r="Q67" s="66">
        <f ca="1">IF(P$3&gt;$BI$4,0,IF(AND(ISNUMBER(P65),ISNUMBER(P66),OR(LEFT(Q65,4)="jour",LEFT(Q65,4)="form")),IF(COUNTIF(fériés,P$3)&gt;0,MOD(-$BH$4+(P66-P65),1)*1,MOD(-$BH$4+(P66-P65),1)),IF(AND(ISBLANK(P65),ISBLANK(P66)),IF(OR(Q65="r",Q65="c",Q65="a",Q65="m",Q65="f",Q65="cp",Q65="s",Q65="congé parent"),$BH$3,0),0)))</f>
        <v>0.31666666666666665</v>
      </c>
      <c r="R67" s="66">
        <f ca="1">IF(R$3&gt;$BI$4,0,IF(OR(ISBLANK(R65),ISBLANK(R66),ISBLANK(S65),LEFT(S65,4)="jour",LEFT(S65,4)="form"),0,IF(COUNTIF(fériés,R$3)&gt;0,MOD((R66-R65),1)*1,MOD((R66-R65),1))))</f>
        <v>0</v>
      </c>
      <c r="S67" s="66">
        <f ca="1">IF(R$3&gt;$BI$4,0,IF(AND(ISNUMBER(R65),ISNUMBER(R66),OR(LEFT(S65,4)="jour",LEFT(S65,4)="form")),IF(COUNTIF(fériés,R$3)&gt;0,MOD(-$BH$4+(R66-R65),1)*1,MOD(-$BH$4+(R66-R65),1)),IF(AND(ISBLANK(R65),ISBLANK(R66)),IF(OR(S65="r",S65="c",S65="a",S65="m",S65="f",S65="cp",S65="s",S65="congé parent"),$BH$3,0),0)))</f>
        <v>0.31666666666666665</v>
      </c>
      <c r="T67" s="66">
        <f ca="1">IF(T$3&gt;$BI$4,0,IF(OR(ISBLANK(T65),ISBLANK(T66),ISBLANK(U65),LEFT(U65,4)="jour",LEFT(U65,4)="form"),0,IF(COUNTIF(fériés,T$3)&gt;0,MOD((T66-T65),1)*1,MOD((T66-T65),1))))</f>
        <v>0</v>
      </c>
      <c r="U67" s="66">
        <f ca="1">IF(T$3&gt;$BI$4,0,IF(AND(ISNUMBER(T65),ISNUMBER(T66),OR(LEFT(U65,4)="jour",LEFT(U65,4)="form")),IF(COUNTIF(fériés,T$3)&gt;0,MOD(-$BH$4+(T66-T65),1)*1,MOD(-$BH$4+(T66-T65),1)),IF(AND(ISBLANK(T65),ISBLANK(T66)),IF(OR(U65="r",U65="c",U65="a",U65="m",U65="f",U65="cp",U65="s",U65="congé parent"),$BH$3,0),0)))</f>
        <v>0.31666666666666665</v>
      </c>
      <c r="V67" s="66">
        <f ca="1">IF(V$3&gt;$BI$4,0,IF(OR(ISBLANK(V65),ISBLANK(V66),ISBLANK(W65),LEFT(W65,4)="jour",LEFT(W65,4)="form"),0,IF(COUNTIF(fériés,V$3)&gt;0,MOD((V66-V65),1)*1,MOD((V66-V65),1))))</f>
        <v>0</v>
      </c>
      <c r="W67" s="66">
        <f ca="1">IF(V$3&gt;$BI$4,0,IF(AND(ISNUMBER(V65),ISNUMBER(V66),OR(LEFT(W65,4)="jour",LEFT(W65,4)="form")),IF(COUNTIF(fériés,V$3)&gt;0,MOD(-$BH$4+(V66-V65),1)*1,MOD(-$BH$4+(V66-V65),1)),IF(AND(ISBLANK(V65),ISBLANK(V66)),IF(OR(W65="r",W65="c",W65="a",W65="m",W65="f",W65="cp",W65="s",W65="congé parent"),$BH$3,0),0)))</f>
        <v>0.31666666666666665</v>
      </c>
      <c r="X67" s="66">
        <f ca="1">IF(X$3&gt;$BI$4,0,IF(OR(ISBLANK(X65),ISBLANK(X66),ISBLANK(Y65),LEFT(Y65,4)="jour",LEFT(Y65,4)="form"),0,IF(COUNTIF(fériés,X$3)&gt;0,MOD((X66-X65),1)*1,MOD((X66-X65),1))))</f>
        <v>0</v>
      </c>
      <c r="Y67" s="66">
        <f ca="1">IF(X$3&gt;$BI$4,0,IF(AND(ISNUMBER(X65),ISNUMBER(X66),OR(LEFT(Y65,4)="jour",LEFT(Y65,4)="form")),IF(COUNTIF(fériés,X$3)&gt;0,MOD(-$BH$4+(X66-X65),1)*1,MOD(-$BH$4+(X66-X65),1)),IF(AND(ISBLANK(X65),ISBLANK(X66)),IF(OR(Y65="r",Y65="c",Y65="a",Y65="m",Y65="f",Y65="cp",Y65="s",Y65="congé parent"),$BH$3,0),0)))</f>
        <v>0.31666666666666665</v>
      </c>
      <c r="Z67" s="86">
        <f ca="1">IF(Z$3&gt;$BI$4,0,IF(OR(ISBLANK(Z65),ISBLANK(Z66),ISBLANK(AA65),LEFT(AA65,4)="jour",LEFT(AA65,4)="form"),0,IF(COUNTIF(fériés,Z$3)&gt;0,MOD((Z66-Z65),1)*1,MOD((Z66-Z65),1))))</f>
        <v>0</v>
      </c>
      <c r="AA67" s="86">
        <f ca="1">IF(Z$3&gt;$BI$4,0,IF(AND(ISNUMBER(Z65),ISNUMBER(Z66),OR(LEFT(AA65,4)="jour",LEFT(AA65,4)="form")),IF(COUNTIF(fériés,Z$3)&gt;0,MOD(-$BH$4+(Z66-Z65),1)*1,MOD(-$BH$4+(Z66-Z65),1)),IF(AND(ISBLANK(Z65),ISBLANK(Z66)),IF(OR(AA65="r",AA65="c",AA65="a",AA65="m",AA65="f",AA65="cp",AA65="s",AA65="congé parent"),$BH$3,0),0)))</f>
        <v>0</v>
      </c>
      <c r="AB67" s="86">
        <f ca="1">IF(AB$3&gt;$BI$4,0,IF(OR(ISBLANK(AB65),ISBLANK(AB66),ISBLANK(AC65),LEFT(AC65,4)="jour",LEFT(AC65,4)="form"),0,IF(COUNTIF(fériés,AB$3)&gt;0,MOD((AB66-AB65),1)*1,MOD((AB66-AB65),1))))</f>
        <v>0</v>
      </c>
      <c r="AC67" s="86">
        <f ca="1">IF(AB$3&gt;$BI$4,0,IF(AND(ISNUMBER(AB65),ISNUMBER(AB66),OR(LEFT(AC65,4)="jour",LEFT(AC65,4)="form")),IF(COUNTIF(fériés,AB$3)&gt;0,MOD(-$BH$4+(AB66-AB65),1)*1,MOD(-$BH$4+(AB66-AB65),1)),IF(AND(ISBLANK(AB65),ISBLANK(AB66)),IF(OR(AC65="r",AC65="c",AC65="a",AC65="m",AC65="f",AC65="cp",AC65="s",AC65="congé parent"),$BH$3,0),0)))</f>
        <v>0</v>
      </c>
      <c r="AD67" s="61"/>
      <c r="AE67" s="66">
        <f ca="1">IF(AE$3&gt;$BI$4,0,IF(OR(ISBLANK(AE65),ISBLANK(AE66),ISBLANK(AF65),LEFT(AF65,4)="jour",LEFT(AF65,4)="form"),0,IF(COUNTIF(fériés,AE$3)&gt;0,MOD((AE66-AE65),1)*1,MOD((AE66-AE65),1))))</f>
        <v>0</v>
      </c>
      <c r="AF67" s="66">
        <f ca="1">IF(AE$3&gt;$BI$4,0,IF(AND(ISNUMBER(AE65),ISNUMBER(AE66),OR(LEFT(AF65,4)="jour",LEFT(AF65,4)="form")),IF(COUNTIF(fériés,AE$3)&gt;0,MOD(-$BH$4+(AE66-AE65),1)*1,MOD(-$BH$4+(AE66-AE65),1)),IF(AND(ISBLANK(AE65),ISBLANK(AE66)),IF(OR(AF65="r",AF65="c",AF65="a",AF65="m",AF65="f",AF65="cp",AF65="s",AF65="congé parent"),$BH$3,0),0)))</f>
        <v>0</v>
      </c>
      <c r="AG67" s="86">
        <f ca="1">IF(AG$3&gt;$BI$4,0,IF(OR(ISBLANK(AG65),ISBLANK(AG66),ISBLANK(AH65),LEFT(AH65,4)="jour",LEFT(AH65,4)="form"),0,IF(COUNTIF(fériés,AG$3)&gt;0,MOD((AG66-AG65),1)*1,MOD((AG66-AG65),1))))</f>
        <v>0</v>
      </c>
      <c r="AH67" s="86">
        <f ca="1">IF(AG$3&gt;$BI$4,0,IF(AND(ISNUMBER(AG65),ISNUMBER(AG66),OR(LEFT(AH65,4)="jour",LEFT(AH65,4)="form")),IF(COUNTIF(fériés,AG$3)&gt;0,MOD(-$BH$4+(AG66-AG65),1)*1,MOD(-$BH$4+(AG66-AG65),1)),IF(AND(ISBLANK(AG65),ISBLANK(AG66)),IF(OR(AH65="r",AH65="c",AH65="a",AH65="m",AH65="f",AH65="cp",AH65="s",AH65="congé parent"),$BH$3,0),0)))</f>
        <v>0</v>
      </c>
      <c r="AI67" s="66">
        <f ca="1">IF(AI$3&gt;$BI$4,0,IF(OR(ISBLANK(AI65),ISBLANK(AI66),ISBLANK(AJ65),LEFT(AJ65,4)="jour",LEFT(AJ65,4)="form"),0,IF(COUNTIF(fériés,AI$3)&gt;0,MOD((AI66-AI65),1)*1,MOD((AI66-AI65),1))))</f>
        <v>0</v>
      </c>
      <c r="AJ67" s="66">
        <f ca="1">IF(AI$3&gt;$BI$4,0,IF(AND(ISNUMBER(AI65),ISNUMBER(AI66),OR(LEFT(AJ65,4)="jour",LEFT(AJ65,4)="form")),IF(COUNTIF(fériés,AI$3)&gt;0,MOD(-$BH$4+(AI66-AI65),1)*1,MOD(-$BH$4+(AI66-AI65),1)),IF(AND(ISBLANK(AI65),ISBLANK(AI66)),IF(OR(AJ65="r",AJ65="c",AJ65="a",AJ65="m",AJ65="f",AJ65="cp",AJ65="s",AJ65="congé parent"),$BH$3,0),0)))</f>
        <v>0</v>
      </c>
      <c r="AK67" s="66">
        <f ca="1">IF(AK$3&gt;$BI$4,0,IF(OR(ISBLANK(AK65),ISBLANK(AK66),ISBLANK(AL65),LEFT(AL65,4)="jour",LEFT(AL65,4)="form"),0,IF(COUNTIF(fériés,AK$3)&gt;0,MOD((AK66-AK65),1)*1,MOD((AK66-AK65),1))))</f>
        <v>0</v>
      </c>
      <c r="AL67" s="66">
        <f ca="1">IF(AK$3&gt;$BI$4,0,IF(AND(ISNUMBER(AK65),ISNUMBER(AK66),OR(LEFT(AL65,4)="jour",LEFT(AL65,4)="form")),IF(COUNTIF(fériés,AK$3)&gt;0,MOD(-$BH$4+(AK66-AK65),1)*1,MOD(-$BH$4+(AK66-AK65),1)),IF(AND(ISBLANK(AK65),ISBLANK(AK66)),IF(OR(AL65="r",AL65="c",AL65="a",AL65="m",AL65="f",AL65="cp",AL65="s",AL65="congé parent"),$BH$3,0),0)))</f>
        <v>0</v>
      </c>
      <c r="AM67" s="66">
        <f ca="1">IF(AM$3&gt;$BI$4,0,IF(OR(ISBLANK(AM65),ISBLANK(AM66),ISBLANK(AN65),LEFT(AN65,4)="jour",LEFT(AN65,4)="form"),0,IF(COUNTIF(fériés,AM$3)&gt;0,MOD((AM66-AM65),1)*1,MOD((AM66-AM65),1))))</f>
        <v>0</v>
      </c>
      <c r="AN67" s="66">
        <f ca="1">IF(AM$3&gt;$BI$4,0,IF(AND(ISNUMBER(AM65),ISNUMBER(AM66),OR(LEFT(AN65,4)="jour",LEFT(AN65,4)="form")),IF(COUNTIF(fériés,AM$3)&gt;0,MOD(-$BH$4+(AM66-AM65),1)*1,MOD(-$BH$4+(AM66-AM65),1)),IF(AND(ISBLANK(AM65),ISBLANK(AM66)),IF(OR(AN65="r",AN65="c",AN65="a",AN65="m",AN65="f",AN65="cp",AN65="s",AN65="congé parent"),$BH$3,0),0)))</f>
        <v>0</v>
      </c>
      <c r="AO67" s="86">
        <f ca="1">IF(AO$3&gt;$BI$4,0,IF(OR(ISBLANK(AO65),ISBLANK(AO66),ISBLANK(AP65),LEFT(AP65,4)="jour",LEFT(AP65,4)="form"),0,IF(COUNTIF(fériés,AO$3)&gt;0,MOD((AO66-AO65),1)*1,MOD((AO66-AO65),1))))</f>
        <v>0</v>
      </c>
      <c r="AP67" s="86">
        <f ca="1">IF(AO$3&gt;$BI$4,0,IF(AND(ISNUMBER(AO65),ISNUMBER(AO66),OR(LEFT(AP65,4)="jour",LEFT(AP65,4)="form")),IF(COUNTIF(fériés,AO$3)&gt;0,MOD(-$BH$4+(AO66-AO65),1)*1,MOD(-$BH$4+(AO66-AO65),1)),IF(AND(ISBLANK(AO65),ISBLANK(AO66)),IF(OR(AP65="r",AP65="c",AP65="a",AP65="m",AP65="f",AP65="cp",AP65="s",AP65="congé parent"),$BH$3,0),0)))</f>
        <v>0</v>
      </c>
      <c r="AQ67" s="86">
        <f ca="1">IF(AQ$3&gt;$BI$4,0,IF(OR(ISBLANK(AQ65),ISBLANK(AQ66),ISBLANK(AR65),LEFT(AR65,4)="jour",LEFT(AR65,4)="form"),0,IF(COUNTIF(fériés,AQ$3)&gt;0,MOD((AQ66-AQ65),1)*1,MOD((AQ66-AQ65),1))))</f>
        <v>0</v>
      </c>
      <c r="AR67" s="86">
        <f ca="1">IF(AQ$3&gt;$BI$4,0,IF(AND(ISNUMBER(AQ65),ISNUMBER(AQ66),OR(LEFT(AR65,4)="jour",LEFT(AR65,4)="form")),IF(COUNTIF(fériés,AQ$3)&gt;0,MOD(-$BH$4+(AQ66-AQ65),1)*1,MOD(-$BH$4+(AQ66-AQ65),1)),IF(AND(ISBLANK(AQ65),ISBLANK(AQ66)),IF(OR(AR65="r",AR65="c",AR65="a",AR65="m",AR65="f",AR65="cp",AR65="s",AR65="congé parent"),$BH$3,0),0)))</f>
        <v>0</v>
      </c>
      <c r="AS67" s="61"/>
      <c r="AT67" s="66">
        <f ca="1">IF(AT$3&gt;$BI$4,0,IF(OR(ISBLANK(AT65),ISBLANK(AT66),ISBLANK(AU65),LEFT(AU65,4)="jour",LEFT(AU65,4)="form"),0,IF(COUNTIF(fériés,AT$3)&gt;0,MOD((AT66-AT65),1)*1,MOD((AT66-AT65),1))))</f>
        <v>0</v>
      </c>
      <c r="AU67" s="66">
        <f ca="1">IF(AT$3&gt;$BI$4,0,IF(AND(ISNUMBER(AT65),ISNUMBER(AT66),OR(LEFT(AU65,4)="jour",LEFT(AU65,4)="form")),IF(COUNTIF(fériés,AT$3)&gt;0,MOD(-$BH$4+(AT66-AT65),1)*1,MOD(-$BH$4+(AT66-AT65),1)),IF(AND(ISBLANK(AT65),ISBLANK(AT66)),IF(OR(AU65="r",AU65="c",AU65="a",AU65="m",AU65="f",AU65="cp",AU65="s",AU65="congé parent"),$BH$3,0),0)))</f>
        <v>0</v>
      </c>
      <c r="AV67" s="86">
        <f ca="1">IF(AV$3&gt;$BI$4,0,IF(OR(ISBLANK(AV65),ISBLANK(AV66),ISBLANK(AW65),LEFT(AW65,4)="jour",LEFT(AW65,4)="form"),0,IF(COUNTIF(fériés,AV$3)&gt;0,MOD((AV66-AV65),1)*1,MOD((AV66-AV65),1))))</f>
        <v>0</v>
      </c>
      <c r="AW67" s="86">
        <f ca="1">IF(AV$3&gt;$BI$4,0,IF(AND(ISNUMBER(AV65),ISNUMBER(AV66),OR(LEFT(AW65,4)="jour",LEFT(AW65,4)="form")),IF(COUNTIF(fériés,AV$3)&gt;0,MOD(-$BH$4+(AV66-AV65),1)*1,MOD(-$BH$4+(AV66-AV65),1)),IF(AND(ISBLANK(AV65),ISBLANK(AV66)),IF(OR(AW65="r",AW65="c",AW65="a",AW65="m",AW65="f",AW65="cp",AW65="s",AW65="congé parent"),$BH$3,0),0)))</f>
        <v>0</v>
      </c>
      <c r="AX67" s="66">
        <f ca="1">IF(AX$3&gt;$BI$4,0,IF(OR(ISBLANK(AX65),ISBLANK(AX66),ISBLANK(AY65),LEFT(AY65,4)="jour",LEFT(AY65,4)="form"),0,IF(COUNTIF(fériés,AX$3)&gt;0,MOD((AX66-AX65),1)*1,MOD((AX66-AX65),1))))</f>
        <v>0</v>
      </c>
      <c r="AY67" s="66">
        <f ca="1">IF(AX$3&gt;$BI$4,0,IF(AND(ISNUMBER(AX65),ISNUMBER(AX66),OR(LEFT(AY65,4)="jour",LEFT(AY65,4)="form")),IF(COUNTIF(fériés,AX$3)&gt;0,MOD(-$BH$4+(AX66-AX65),1)*1,MOD(-$BH$4+(AX66-AX65),1)),IF(AND(ISBLANK(AX65),ISBLANK(AX66)),IF(OR(AY65="r",AY65="c",AY65="a",AY65="m",AY65="f",AY65="cp",AY65="s",AY65="congé parent"),$BH$3,0),0)))</f>
        <v>0</v>
      </c>
      <c r="AZ67" s="66">
        <f ca="1">IF(AZ$3&gt;$BI$4,0,IF(OR(ISBLANK(AZ65),ISBLANK(AZ66),ISBLANK(BA65),LEFT(BA65,4)="jour",LEFT(BA65,4)="form"),0,IF(COUNTIF(fériés,AZ$3)&gt;0,MOD((AZ66-AZ65),1)*1,MOD((AZ66-AZ65),1))))</f>
        <v>0</v>
      </c>
      <c r="BA67" s="66">
        <f ca="1">IF(AZ$3&gt;$BI$4,0,IF(AND(ISNUMBER(AZ65),ISNUMBER(AZ66),OR(LEFT(BA65,4)="jour",LEFT(BA65,4)="form")),IF(COUNTIF(fériés,AZ$3)&gt;0,MOD(-$BH$4+(AZ66-AZ65),1)*1,MOD(-$BH$4+(AZ66-AZ65),1)),IF(AND(ISBLANK(AZ65),ISBLANK(AZ66)),IF(OR(BA65="r",BA65="c",BA65="a",BA65="m",BA65="f",BA65="cp",BA65="s",BA65="congé parent"),$BH$3,0),0)))</f>
        <v>0</v>
      </c>
      <c r="BB67" s="66">
        <f ca="1">IF(BB$3&gt;$BI$4,0,IF(OR(ISBLANK(BB65),ISBLANK(BB66),ISBLANK(BC65),LEFT(BC65,4)="jour",LEFT(BC65,4)="form"),0,IF(COUNTIF(fériés,BB$3)&gt;0,MOD((BB66-BB65),1)*1,MOD((BB66-BB65),1))))</f>
        <v>0</v>
      </c>
      <c r="BC67" s="66">
        <f ca="1">IF(BB$3&gt;$BI$4,0,IF(AND(ISNUMBER(BB65),ISNUMBER(BB66),OR(LEFT(BC65,4)="jour",LEFT(BC65,4)="form")),IF(COUNTIF(fériés,BB$3)&gt;0,MOD(-$BH$4+(BB66-BB65),1)*1,MOD(-$BH$4+(BB66-BB65),1)),IF(AND(ISBLANK(BB65),ISBLANK(BB66)),IF(OR(BC65="r",BC65="c",BC65="a",BC65="m",BC65="f",BC65="cp",BC65="s",BC65="congé parent"),$BH$3,0),0)))</f>
        <v>0</v>
      </c>
      <c r="BD67" s="66">
        <f ca="1">IF(BD$3&gt;$BI$4,0,IF(OR(ISBLANK(BD65),ISBLANK(BD66),ISBLANK(BE65),LEFT(BE65,4)="jour",LEFT(BE65,4)="form"),0,IF(COUNTIF(fériés,BD$3)&gt;0,MOD((BD66-BD65),1)*1,MOD((BD66-BD65),1))))</f>
        <v>0</v>
      </c>
      <c r="BE67" s="66">
        <f ca="1">IF(BD$3&gt;$BI$4,0,IF(AND(ISNUMBER(BD65),ISNUMBER(BD66),OR(LEFT(BE65,4)="jour",LEFT(BE65,4)="form")),IF(COUNTIF(fériés,BD$3)&gt;0,MOD(-$BH$4+(BD66-BD65),1)*1,MOD(-$BH$4+(BD66-BD65),1)),IF(AND(ISBLANK(BD65),ISBLANK(BD66)),IF(OR(BE65="r",BE65="c",BE65="a",BE65="m",BE65="f",BE65="cp",BE65="s",BE65="congé parent"),$BH$3,0),0)))</f>
        <v>0</v>
      </c>
      <c r="BF67" s="66">
        <f ca="1">IF(BF$3&gt;$BI$4,0,IF(OR(ISBLANK(BF65),ISBLANK(BF66),ISBLANK(BG65),LEFT(BG65,4)="jour",LEFT(BG65,4)="form"),0,IF(COUNTIF(fériés,BF$3)&gt;0,MOD((BF66-BF65),1)*1,MOD((BF66-BF65),1))))</f>
        <v>0</v>
      </c>
      <c r="BG67" s="66">
        <f ca="1">IF(BF$3&gt;$BI$4,0,IF(AND(ISNUMBER(BF65),ISNUMBER(BF66),OR(LEFT(BG65,4)="jour",LEFT(BG65,4)="form")),IF(COUNTIF(fériés,BF$3)&gt;0,MOD(-$BH$4+(BF66-BF65),1)*1,MOD(-$BH$4+(BF66-BF65),1)),IF(AND(ISBLANK(BF65),ISBLANK(BF66)),IF(OR(BG65="r",BG65="c",BG65="a",BG65="m",BG65="f",BG65="cp",BG65="s",BG65="congé parent"),$BH$3,0),0)))</f>
        <v>0</v>
      </c>
      <c r="BH67" s="12">
        <f ca="1">SUM(B67:BG67)</f>
        <v>3.2166666666666659</v>
      </c>
    </row>
    <row r="68" spans="1:60" ht="15.6" hidden="1" customHeight="1" thickBot="1" x14ac:dyDescent="0.4">
      <c r="A68" s="52"/>
      <c r="B68" s="66" t="str">
        <f>IF(RIGHT(C65,4)="cuht","171",IF(RIGHT(C65,4)="netu","172",IF(RIGHT(C65,4)="auht","173",IF(OR(RIGHT(C65,4)="ppou",RIGHT(C65,5)="prepa"),"360",IF(RIGHT(C65,4)="cpou","361",IF(OR(RIGHT(C65,4)="apou",RIGHT(C65,6)="molinf"),"363",IF(RIGHT(C65,4)="netp","364",IF(RIGHT(C65,4)="cmtr","365",IF(LEFT(C65,4)="form","873",IF(RIGHT(C65,7)="ce-cppt","902",""))))))))))</f>
        <v/>
      </c>
      <c r="C68" s="66" t="str">
        <f>IF(B68="","",IF(OR(B$3=Recap!$A$50,B$3=Recap!$A$51,B$3=Recap!$A$52,B$3=Recap!$A$53,B$3=Recap!$A$54,B$3=Recap!$A$55,B$3=Recap!$A$56,B$3=Recap!$A$57,B$3=Recap!$A$58,B$3=Recap!$A$59,B$3=Recap!$A$60,B$3=Recap!$A$61),(B67+C67)/1,B67+C67))</f>
        <v/>
      </c>
      <c r="D68" s="66" t="str">
        <f>IF(RIGHT(E65,4)="cuht","171",IF(RIGHT(E65,4)="netu","172",IF(RIGHT(E65,4)="auht","173",IF(OR(RIGHT(E65,4)="ppou",RIGHT(E65,5)="prepa"),"360",IF(RIGHT(E65,4)="cpou","361",IF(OR(RIGHT(E65,4)="apou",RIGHT(E65,6)="molinf"),"363",IF(RIGHT(E65,4)="netp","364",IF(RIGHT(E65,4)="cmtr","365",IF(LEFT(E65,4)="form","873",IF(RIGHT(E65,7)="ce-cppt","902",""))))))))))</f>
        <v/>
      </c>
      <c r="E68" s="66" t="str">
        <f>IF(D68="","",IF(OR(D$3=Recap!$A$50,D$3=Recap!$A$51,D$3=Recap!$A$52,D$3=Recap!$A$53,D$3=Recap!$A$54,D$3=Recap!$A$55,D$3=Recap!$A$56,D$3=Recap!$A$57,D$3=Recap!$A$58,D$3=Recap!$A$59,D$3=Recap!$A$60,D$3=Recap!$A$61),(D67+E67)/1,D67+E67))</f>
        <v/>
      </c>
      <c r="F68" s="66" t="str">
        <f>IF(RIGHT(G65,4)="cuht","171",IF(RIGHT(G65,4)="netu","172",IF(RIGHT(G65,4)="auht","173",IF(OR(RIGHT(G65,4)="ppou",RIGHT(G65,5)="prepa"),"360",IF(RIGHT(G65,4)="cpou","361",IF(OR(RIGHT(G65,4)="apou",RIGHT(G65,6)="molinf"),"363",IF(RIGHT(G65,4)="netp","364",IF(RIGHT(G65,4)="cmtr","365",IF(LEFT(G65,4)="form","873",IF(RIGHT(G65,7)="ce-cppt","902",""))))))))))</f>
        <v/>
      </c>
      <c r="G68" s="66" t="str">
        <f>IF(F68="","",IF(OR(F$3=Recap!$A$50,F$3=Recap!$A$51,F$3=Recap!$A$52,F$3=Recap!$A$53,F$3=Recap!$A$54,F$3=Recap!$A$55,F$3=Recap!$A$56,F$3=Recap!$A$57,F$3=Recap!$A$58,F$3=Recap!$A$59,F$3=Recap!$A$60,F$3=Recap!$A$61),(F67+G67)/1,F67+G67))</f>
        <v/>
      </c>
      <c r="H68" s="66" t="str">
        <f>IF(RIGHT(I65,4)="cuht","171",IF(RIGHT(I65,4)="netu","172",IF(RIGHT(I65,4)="auht","173",IF(OR(RIGHT(I65,4)="ppou",RIGHT(I65,5)="prepa"),"360",IF(RIGHT(I65,4)="cpou","361",IF(OR(RIGHT(I65,4)="apou",RIGHT(I65,6)="molinf"),"363",IF(RIGHT(I65,4)="netp","364",IF(RIGHT(I65,4)="cmtr","365",IF(LEFT(I65,4)="form","873",IF(RIGHT(I65,7)="ce-cppt","902",""))))))))))</f>
        <v/>
      </c>
      <c r="I68" s="66" t="str">
        <f>IF(H68="","",IF(OR(H$3=Recap!$A$50,H$3=Recap!$A$51,H$3=Recap!$A$52,H$3=Recap!$A$53,H$3=Recap!$A$54,H$3=Recap!$A$55,H$3=Recap!$A$56,H$3=Recap!$A$57,H$3=Recap!$A$58,H$3=Recap!$A$59,H$3=Recap!$A$60,H$3=Recap!$A$61),(H67+I67)/1,H67+I67))</f>
        <v/>
      </c>
      <c r="J68" s="66" t="str">
        <f>IF(RIGHT(K65,4)="cuht","171",IF(RIGHT(K65,4)="netu","172",IF(RIGHT(K65,4)="auht","173",IF(OR(RIGHT(K65,4)="ppou",RIGHT(K65,5)="prepa"),"360",IF(RIGHT(K65,4)="cpou","361",IF(OR(RIGHT(K65,4)="apou",RIGHT(K65,6)="molinf"),"363",IF(RIGHT(K65,4)="netp","364",IF(RIGHT(K65,4)="cmtr","365",IF(LEFT(K65,4)="form","873",IF(RIGHT(K65,7)="ce-cppt","902",""))))))))))</f>
        <v/>
      </c>
      <c r="K68" s="66" t="str">
        <f>IF(J68="","",IF(OR(J$3=Recap!$A$50,J$3=Recap!$A$51,J$3=Recap!$A$52,J$3=Recap!$A$53,J$3=Recap!$A$54,J$3=Recap!$A$55,J$3=Recap!$A$56,J$3=Recap!$A$57,J$3=Recap!$A$58,J$3=Recap!$A$59,J$3=Recap!$A$60,J$3=Recap!$A$61),(J67+K67)/1,J67+K67))</f>
        <v/>
      </c>
      <c r="L68" s="86" t="str">
        <f>IF(RIGHT(M65,4)="cuht","171",IF(RIGHT(M65,4)="netu","172",IF(RIGHT(M65,4)="auht","173",IF(OR(RIGHT(M65,4)="ppou",RIGHT(M65,5)="prepa"),"360",IF(RIGHT(M65,4)="cpou","361",IF(OR(RIGHT(M65,4)="apou",RIGHT(M65,6)="molinf"),"363",IF(RIGHT(M65,4)="netp","364",IF(RIGHT(M65,4)="cmtr","365",IF(LEFT(M65,4)="form","873",IF(RIGHT(M65,7)="ce-cppt","902",""))))))))))</f>
        <v/>
      </c>
      <c r="M68" s="86" t="str">
        <f>IF(L68="","",IF(OR(L$3=Recap!$A$50,L$3=Recap!$A$51,L$3=Recap!$A$52,L$3=Recap!$A$53,L$3=Recap!$A$54,L$3=Recap!$A$55,L$3=Recap!$A$56,L$3=Recap!$A$57,L$3=Recap!$A$58,L$3=Recap!$A$59,L$3=Recap!$A$60,L$3=Recap!$A$61),(L67+M67)/1,L67+M67))</f>
        <v/>
      </c>
      <c r="N68" s="86" t="str">
        <f>IF(RIGHT(O65,4)="cuht","171",IF(RIGHT(O65,4)="netu","172",IF(RIGHT(O65,4)="auht","173",IF(OR(RIGHT(O65,4)="ppou",RIGHT(O65,5)="prepa"),"360",IF(RIGHT(O65,4)="cpou","361",IF(OR(RIGHT(O65,4)="apou",RIGHT(O65,6)="molinf"),"363",IF(RIGHT(O65,4)="netp","364",IF(RIGHT(O65,4)="cmtr","365",IF(LEFT(O65,4)="form","873",IF(RIGHT(O65,7)="ce-cppt","902",""))))))))))</f>
        <v/>
      </c>
      <c r="O68" s="86" t="str">
        <f>IF(N68="","",IF(OR(N$3=Recap!$A$50,N$3=Recap!$A$51,N$3=Recap!$A$52,N$3=Recap!$A$53,N$3=Recap!$A$54,N$3=Recap!$A$55,N$3=Recap!$A$56,N$3=Recap!$A$57,N$3=Recap!$A$58,N$3=Recap!$A$59,N$3=Recap!$A$60,N$3=Recap!$A$61),(N67+O67)/1,N67+O67))</f>
        <v/>
      </c>
      <c r="P68" s="66" t="str">
        <f>IF(RIGHT(Q65,4)="cuht","171",IF(RIGHT(Q65,4)="netu","172",IF(RIGHT(Q65,4)="auht","173",IF(OR(RIGHT(Q65,4)="ppou",RIGHT(Q65,5)="prepa"),"360",IF(RIGHT(Q65,4)="cpou","361",IF(OR(RIGHT(Q65,4)="apou",RIGHT(Q65,6)="molinf"),"363",IF(RIGHT(Q65,4)="netp","364",IF(RIGHT(Q65,4)="cmtr","365",IF(LEFT(Q65,4)="form","873",IF(RIGHT(Q65,7)="ce-cppt","902",""))))))))))</f>
        <v/>
      </c>
      <c r="Q68" s="66" t="str">
        <f>IF(P68="","",IF(OR(P$3=Recap!$A$50,P$3=Recap!$A$51,P$3=Recap!$A$52,P$3=Recap!$A$53,P$3=Recap!$A$54,P$3=Recap!$A$55,P$3=Recap!$A$56,P$3=Recap!$A$57,P$3=Recap!$A$58,P$3=Recap!$A$59,P$3=Recap!$A$60,P$3=Recap!$A$61),(P67+Q67)/1,P67+Q67))</f>
        <v/>
      </c>
      <c r="R68" s="66" t="str">
        <f>IF(RIGHT(S65,4)="cuht","171",IF(RIGHT(S65,4)="netu","172",IF(RIGHT(S65,4)="auht","173",IF(OR(RIGHT(S65,4)="ppou",RIGHT(S65,5)="prepa"),"360",IF(RIGHT(S65,4)="cpou","361",IF(OR(RIGHT(S65,4)="apou",RIGHT(S65,6)="molinf"),"363",IF(RIGHT(S65,4)="netp","364",IF(RIGHT(S65,4)="cmtr","365",IF(LEFT(S65,4)="form","873",IF(RIGHT(S65,7)="ce-cppt","902",""))))))))))</f>
        <v/>
      </c>
      <c r="S68" s="66" t="str">
        <f>IF(R68="","",IF(OR(R$3=Recap!$A$50,R$3=Recap!$A$51,R$3=Recap!$A$52,R$3=Recap!$A$53,R$3=Recap!$A$54,R$3=Recap!$A$55,R$3=Recap!$A$56,R$3=Recap!$A$57,R$3=Recap!$A$58,R$3=Recap!$A$59,R$3=Recap!$A$60,R$3=Recap!$A$61),(R67+S67)/1,R67+S67))</f>
        <v/>
      </c>
      <c r="T68" s="66" t="str">
        <f>IF(RIGHT(U65,4)="cuht","171",IF(RIGHT(U65,4)="netu","172",IF(RIGHT(U65,4)="auht","173",IF(OR(RIGHT(U65,4)="ppou",RIGHT(U65,5)="prepa"),"360",IF(RIGHT(U65,4)="cpou","361",IF(OR(RIGHT(U65,4)="apou",RIGHT(U65,6)="molinf"),"363",IF(RIGHT(U65,4)="netp","364",IF(RIGHT(U65,4)="cmtr","365",IF(LEFT(U65,4)="form","873",IF(RIGHT(U65,7)="ce-cppt","902",""))))))))))</f>
        <v/>
      </c>
      <c r="U68" s="66" t="str">
        <f>IF(T68="","",IF(OR(T$3=Recap!$A$50,T$3=Recap!$A$51,T$3=Recap!$A$52,T$3=Recap!$A$53,T$3=Recap!$A$54,T$3=Recap!$A$55,T$3=Recap!$A$56,T$3=Recap!$A$57,T$3=Recap!$A$58,T$3=Recap!$A$59,T$3=Recap!$A$60,T$3=Recap!$A$61),(T67+U67)/1,T67+U67))</f>
        <v/>
      </c>
      <c r="V68" s="66" t="str">
        <f>IF(RIGHT(W65,4)="cuht","171",IF(RIGHT(W65,4)="netu","172",IF(RIGHT(W65,4)="auht","173",IF(OR(RIGHT(W65,4)="ppou",RIGHT(W65,5)="prepa"),"360",IF(RIGHT(W65,4)="cpou","361",IF(OR(RIGHT(W65,4)="apou",RIGHT(W65,6)="molinf"),"363",IF(RIGHT(W65,4)="netp","364",IF(RIGHT(W65,4)="cmtr","365",IF(LEFT(W65,4)="form","873",IF(RIGHT(W65,7)="ce-cppt","902",""))))))))))</f>
        <v/>
      </c>
      <c r="W68" s="66" t="str">
        <f>IF(V68="","",IF(OR(V$3=Recap!$A$50,V$3=Recap!$A$51,V$3=Recap!$A$52,V$3=Recap!$A$53,V$3=Recap!$A$54,V$3=Recap!$A$55,V$3=Recap!$A$56,V$3=Recap!$A$57,V$3=Recap!$A$58,V$3=Recap!$A$59,V$3=Recap!$A$60,V$3=Recap!$A$61),(V67+W67)/1,V67+W67))</f>
        <v/>
      </c>
      <c r="X68" s="66" t="str">
        <f>IF(RIGHT(Y65,4)="cuht","171",IF(RIGHT(Y65,4)="netu","172",IF(RIGHT(Y65,4)="auht","173",IF(OR(RIGHT(Y65,4)="ppou",RIGHT(Y65,5)="prepa"),"360",IF(RIGHT(Y65,4)="cpou","361",IF(OR(RIGHT(Y65,4)="apou",RIGHT(Y65,6)="molinf"),"363",IF(RIGHT(Y65,4)="netp","364",IF(RIGHT(Y65,4)="cmtr","365",IF(LEFT(Y65,4)="form","873",IF(RIGHT(Y65,7)="ce-cppt","902",""))))))))))</f>
        <v/>
      </c>
      <c r="Y68" s="66" t="str">
        <f>IF(X68="","",IF(OR(X$3=Recap!$A$50,X$3=Recap!$A$51,X$3=Recap!$A$52,X$3=Recap!$A$53,X$3=Recap!$A$54,X$3=Recap!$A$55,X$3=Recap!$A$56,X$3=Recap!$A$57,X$3=Recap!$A$58,X$3=Recap!$A$59,X$3=Recap!$A$60,X$3=Recap!$A$61),(X67+Y67)/1,X67+Y67))</f>
        <v/>
      </c>
      <c r="Z68" s="86" t="str">
        <f>IF(RIGHT(AA65,4)="cuht","171",IF(RIGHT(AA65,4)="netu","172",IF(RIGHT(AA65,4)="auht","173",IF(OR(RIGHT(AA65,4)="ppou",RIGHT(AA65,5)="prepa"),"360",IF(RIGHT(AA65,4)="cpou","361",IF(OR(RIGHT(AA65,4)="apou",RIGHT(AA65,6)="molinf"),"363",IF(RIGHT(AA65,4)="netp","364",IF(RIGHT(AA65,4)="cmtr","365",IF(LEFT(AA65,4)="form","873",IF(RIGHT(AA65,7)="ce-cppt","902",""))))))))))</f>
        <v/>
      </c>
      <c r="AA68" s="86" t="str">
        <f>IF(Z68="","",IF(OR(Z$3=Recap!$A$50,Z$3=Recap!$A$51,Z$3=Recap!$A$52,Z$3=Recap!$A$53,Z$3=Recap!$A$54,Z$3=Recap!$A$55,Z$3=Recap!$A$56,Z$3=Recap!$A$57,Z$3=Recap!$A$58,Z$3=Recap!$A$59,Z$3=Recap!$A$60,Z$3=Recap!$A$61),(Z67+AA67)/1,Z67+AA67))</f>
        <v/>
      </c>
      <c r="AB68" s="86" t="str">
        <f>IF(RIGHT(AC65,4)="cuht","171",IF(RIGHT(AC65,4)="netu","172",IF(RIGHT(AC65,4)="auht","173",IF(OR(RIGHT(AC65,4)="ppou",RIGHT(AC65,5)="prepa"),"360",IF(RIGHT(AC65,4)="cpou","361",IF(OR(RIGHT(AC65,4)="apou",RIGHT(AC65,6)="molinf"),"363",IF(RIGHT(AC65,4)="netp","364",IF(RIGHT(AC65,4)="cmtr","365",IF(LEFT(AC65,4)="form","873",IF(RIGHT(AC65,7)="ce-cppt","902",""))))))))))</f>
        <v/>
      </c>
      <c r="AC68" s="86" t="str">
        <f>IF(AB68="","",IF(OR(AB$3=Recap!$A$50,AB$3=Recap!$A$51,AB$3=Recap!$A$52,AB$3=Recap!$A$53,AB$3=Recap!$A$54,AB$3=Recap!$A$55,AB$3=Recap!$A$56,AB$3=Recap!$A$57,AB$3=Recap!$A$58,AB$3=Recap!$A$59,AB$3=Recap!$A$60,AB$3=Recap!$A$61),(AB67+AC67)/1,AB67+AC67))</f>
        <v/>
      </c>
      <c r="AD68" s="61"/>
      <c r="AE68" s="66" t="str">
        <f>IF(RIGHT(AF65,4)="cuht","171",IF(RIGHT(AF65,4)="netu","172",IF(RIGHT(AF65,4)="auht","173",IF(OR(RIGHT(AF65,4)="ppou",RIGHT(AF65,5)="prepa"),"360",IF(RIGHT(AF65,4)="cpou","361",IF(OR(RIGHT(AF65,4)="apou",RIGHT(AF65,6)="molinf"),"363",IF(RIGHT(AF65,4)="netp","364",IF(RIGHT(AF65,4)="cmtr","365",IF(LEFT(AF65,4)="form","873",IF(RIGHT(AF65,7)="ce-cppt","902",""))))))))))</f>
        <v/>
      </c>
      <c r="AF68" s="66" t="str">
        <f>IF(AE68="","",IF(OR(AE$3=Recap!$A$50,AE$3=Recap!$A$51,AE$3=Recap!$A$52,AE$3=Recap!$A$53,AE$3=Recap!$A$54,AE$3=Recap!$A$55,AE$3=Recap!$A$56,AE$3=Recap!$A$57,AE$3=Recap!$A$58,AE$3=Recap!$A$59,AE$3=Recap!$A$60,AE$3=Recap!$A$61),(AE67+AF67)/1,AE67+AF67))</f>
        <v/>
      </c>
      <c r="AG68" s="86" t="str">
        <f>IF(RIGHT(AH65,4)="cuht","171",IF(RIGHT(AH65,4)="netu","172",IF(RIGHT(AH65,4)="auht","173",IF(OR(RIGHT(AH65,4)="ppou",RIGHT(AH65,5)="prepa"),"360",IF(RIGHT(AH65,4)="cpou","361",IF(OR(RIGHT(AH65,4)="apou",RIGHT(AH65,6)="molinf"),"363",IF(RIGHT(AH65,4)="netp","364",IF(RIGHT(AH65,4)="cmtr","365",IF(LEFT(AH65,4)="form","873",IF(RIGHT(AH65,7)="ce-cppt","902",""))))))))))</f>
        <v/>
      </c>
      <c r="AH68" s="86" t="str">
        <f>IF(AG68="","",IF(OR(AG$3=Recap!$A$50,AG$3=Recap!$A$51,AG$3=Recap!$A$52,AG$3=Recap!$A$53,AG$3=Recap!$A$54,AG$3=Recap!$A$55,AG$3=Recap!$A$56,AG$3=Recap!$A$57,AG$3=Recap!$A$58,AG$3=Recap!$A$59,AG$3=Recap!$A$60,AG$3=Recap!$A$61),(AG67+AH67)/1,AG67+AH67))</f>
        <v/>
      </c>
      <c r="AI68" s="66" t="str">
        <f>IF(RIGHT(AJ65,4)="cuht","171",IF(RIGHT(AJ65,4)="netu","172",IF(RIGHT(AJ65,4)="auht","173",IF(OR(RIGHT(AJ65,4)="ppou",RIGHT(AJ65,5)="prepa"),"360",IF(RIGHT(AJ65,4)="cpou","361",IF(OR(RIGHT(AJ65,4)="apou",RIGHT(AJ65,6)="molinf"),"363",IF(RIGHT(AJ65,4)="netp","364",IF(RIGHT(AJ65,4)="cmtr","365",IF(LEFT(AJ65,4)="form","873",IF(RIGHT(AJ65,7)="ce-cppt","902",""))))))))))</f>
        <v/>
      </c>
      <c r="AJ68" s="66" t="str">
        <f>IF(AI68="","",IF(OR(AI$3=Recap!$A$50,AI$3=Recap!$A$51,AI$3=Recap!$A$52,AI$3=Recap!$A$53,AI$3=Recap!$A$54,AI$3=Recap!$A$55,AI$3=Recap!$A$56,AI$3=Recap!$A$57,AI$3=Recap!$A$58,AI$3=Recap!$A$59,AI$3=Recap!$A$60,AI$3=Recap!$A$61),(AI67+AJ67)/1,AI67+AJ67))</f>
        <v/>
      </c>
      <c r="AK68" s="66" t="str">
        <f>IF(RIGHT(AL65,4)="cuht","171",IF(RIGHT(AL65,4)="netu","172",IF(RIGHT(AL65,4)="auht","173",IF(OR(RIGHT(AL65,4)="ppou",RIGHT(AL65,5)="prepa"),"360",IF(RIGHT(AL65,4)="cpou","361",IF(OR(RIGHT(AL65,4)="apou",RIGHT(AL65,6)="molinf"),"363",IF(RIGHT(AL65,4)="netp","364",IF(RIGHT(AL65,4)="cmtr","365",IF(LEFT(AL65,4)="form","873",IF(RIGHT(AL65,7)="ce-cppt","902",""))))))))))</f>
        <v/>
      </c>
      <c r="AL68" s="66" t="str">
        <f>IF(AK68="","",IF(OR(AK$3=Recap!$A$50,AK$3=Recap!$A$51,AK$3=Recap!$A$52,AK$3=Recap!$A$53,AK$3=Recap!$A$54,AK$3=Recap!$A$55,AK$3=Recap!$A$56,AK$3=Recap!$A$57,AK$3=Recap!$A$58,AK$3=Recap!$A$59,AK$3=Recap!$A$60,AK$3=Recap!$A$61),(AK67+AL67)/1,AK67+AL67))</f>
        <v/>
      </c>
      <c r="AM68" s="66" t="str">
        <f>IF(RIGHT(AN65,4)="cuht","171",IF(RIGHT(AN65,4)="netu","172",IF(RIGHT(AN65,4)="auht","173",IF(OR(RIGHT(AN65,4)="ppou",RIGHT(AN65,5)="prepa"),"360",IF(RIGHT(AN65,4)="cpou","361",IF(OR(RIGHT(AN65,4)="apou",RIGHT(AN65,6)="molinf"),"363",IF(RIGHT(AN65,4)="netp","364",IF(RIGHT(AN65,4)="cmtr","365",IF(LEFT(AN65,4)="form","873",IF(RIGHT(AN65,7)="ce-cppt","902",""))))))))))</f>
        <v/>
      </c>
      <c r="AN68" s="66" t="str">
        <f>IF(AM68="","",IF(OR(AM$3=Recap!$A$50,AM$3=Recap!$A$51,AM$3=Recap!$A$52,AM$3=Recap!$A$53,AM$3=Recap!$A$54,AM$3=Recap!$A$55,AM$3=Recap!$A$56,AM$3=Recap!$A$57,AM$3=Recap!$A$58,AM$3=Recap!$A$59,AM$3=Recap!$A$60,AM$3=Recap!$A$61),(AM67+AN67)/1,AM67+AN67))</f>
        <v/>
      </c>
      <c r="AO68" s="86" t="str">
        <f>IF(RIGHT(AP65,4)="cuht","171",IF(RIGHT(AP65,4)="netu","172",IF(RIGHT(AP65,4)="auht","173",IF(OR(RIGHT(AP65,4)="ppou",RIGHT(AP65,5)="prepa"),"360",IF(RIGHT(AP65,4)="cpou","361",IF(OR(RIGHT(AP65,4)="apou",RIGHT(AP65,6)="molinf"),"363",IF(RIGHT(AP65,4)="netp","364",IF(RIGHT(AP65,4)="cmtr","365",IF(LEFT(AP65,4)="form","873",IF(RIGHT(AP65,7)="ce-cppt","902",""))))))))))</f>
        <v/>
      </c>
      <c r="AP68" s="86" t="str">
        <f>IF(AO68="","",IF(OR(AO$3=Recap!$A$50,AO$3=Recap!$A$51,AO$3=Recap!$A$52,AO$3=Recap!$A$53,AO$3=Recap!$A$54,AO$3=Recap!$A$55,AO$3=Recap!$A$56,AO$3=Recap!$A$57,AO$3=Recap!$A$58,AO$3=Recap!$A$59,AO$3=Recap!$A$60,AO$3=Recap!$A$61),(AO67+AP67)/1,AO67+AP67))</f>
        <v/>
      </c>
      <c r="AQ68" s="86" t="str">
        <f>IF(RIGHT(AR65,4)="cuht","171",IF(RIGHT(AR65,4)="netu","172",IF(RIGHT(AR65,4)="auht","173",IF(OR(RIGHT(AR65,4)="ppou",RIGHT(AR65,5)="prepa"),"360",IF(RIGHT(AR65,4)="cpou","361",IF(OR(RIGHT(AR65,4)="apou",RIGHT(AR65,6)="molinf"),"363",IF(RIGHT(AR65,4)="netp","364",IF(RIGHT(AR65,4)="cmtr","365",IF(LEFT(AR65,4)="form","873",IF(RIGHT(AR65,7)="ce-cppt","902",""))))))))))</f>
        <v/>
      </c>
      <c r="AR68" s="86" t="str">
        <f>IF(AQ68="","",IF(OR(AQ$3=Recap!$A$50,AQ$3=Recap!$A$51,AQ$3=Recap!$A$52,AQ$3=Recap!$A$53,AQ$3=Recap!$A$54,AQ$3=Recap!$A$55,AQ$3=Recap!$A$56,AQ$3=Recap!$A$57,AQ$3=Recap!$A$58,AQ$3=Recap!$A$59,AQ$3=Recap!$A$60,AQ$3=Recap!$A$61),(AQ67+AR67)/1,AQ67+AR67))</f>
        <v/>
      </c>
      <c r="AS68" s="61"/>
      <c r="AT68" s="66" t="str">
        <f>IF(RIGHT(AU65,4)="cuht","171",IF(RIGHT(AU65,4)="netu","172",IF(RIGHT(AU65,4)="auht","173",IF(OR(RIGHT(AU65,4)="ppou",RIGHT(AU65,5)="prepa"),"360",IF(RIGHT(AU65,4)="cpou","361",IF(OR(RIGHT(AU65,4)="apou",RIGHT(AU65,6)="molinf"),"363",IF(RIGHT(AU65,4)="netp","364",IF(RIGHT(AU65,4)="cmtr","365",IF(LEFT(AU65,4)="form","873",IF(RIGHT(AU65,7)="ce-cppt","902",""))))))))))</f>
        <v/>
      </c>
      <c r="AU68" s="66" t="str">
        <f>IF(AT68="","",IF(OR(AT$3=Recap!$A$50,AT$3=Recap!$A$51,AT$3=Recap!$A$52,AT$3=Recap!$A$53,AT$3=Recap!$A$54,AT$3=Recap!$A$55,AT$3=Recap!$A$56,AT$3=Recap!$A$57,AT$3=Recap!$A$58,AT$3=Recap!$A$59,AT$3=Recap!$A$60,AT$3=Recap!$A$61),(AT67+AU67)/1,AT67+AU67))</f>
        <v/>
      </c>
      <c r="AV68" s="86" t="str">
        <f>IF(RIGHT(AW65,4)="cuht","171",IF(RIGHT(AW65,4)="netu","172",IF(RIGHT(AW65,4)="auht","173",IF(OR(RIGHT(AW65,4)="ppou",RIGHT(AW65,5)="prepa"),"360",IF(RIGHT(AW65,4)="cpou","361",IF(OR(RIGHT(AW65,4)="apou",RIGHT(AW65,6)="molinf"),"363",IF(RIGHT(AW65,4)="netp","364",IF(RIGHT(AW65,4)="cmtr","365",IF(LEFT(AW65,4)="form","873",IF(RIGHT(AW65,7)="ce-cppt","902",""))))))))))</f>
        <v/>
      </c>
      <c r="AW68" s="86" t="str">
        <f>IF(AV68="","",IF(OR(AV$3=Recap!$A$50,AV$3=Recap!$A$51,AV$3=Recap!$A$52,AV$3=Recap!$A$53,AV$3=Recap!$A$54,AV$3=Recap!$A$55,AV$3=Recap!$A$56,AV$3=Recap!$A$57,AV$3=Recap!$A$58,AV$3=Recap!$A$59,AV$3=Recap!$A$60,AV$3=Recap!$A$61),(AV67+AW67)/1,AV67+AW67))</f>
        <v/>
      </c>
      <c r="AX68" s="66" t="str">
        <f>IF(RIGHT(AY65,4)="cuht","171",IF(RIGHT(AY65,4)="netu","172",IF(RIGHT(AY65,4)="auht","173",IF(OR(RIGHT(AY65,4)="ppou",RIGHT(AY65,5)="prepa"),"360",IF(RIGHT(AY65,4)="cpou","361",IF(OR(RIGHT(AY65,4)="apou",RIGHT(AY65,6)="molinf"),"363",IF(RIGHT(AY65,4)="netp","364",IF(RIGHT(AY65,4)="cmtr","365",IF(LEFT(AY65,4)="form","873",IF(RIGHT(AY65,7)="ce-cppt","902",""))))))))))</f>
        <v/>
      </c>
      <c r="AY68" s="66" t="str">
        <f>IF(AX68="","",IF(OR(AX$3=Recap!$A$50,AX$3=Recap!$A$51,AX$3=Recap!$A$52,AX$3=Recap!$A$53,AX$3=Recap!$A$54,AX$3=Recap!$A$55,AX$3=Recap!$A$56,AX$3=Recap!$A$57,AX$3=Recap!$A$58,AX$3=Recap!$A$59,AX$3=Recap!$A$60,AX$3=Recap!$A$61),(AX67+AY67)/1,AX67+AY67))</f>
        <v/>
      </c>
      <c r="AZ68" s="66" t="str">
        <f>IF(RIGHT(BA65,4)="cuht","171",IF(RIGHT(BA65,4)="netu","172",IF(RIGHT(BA65,4)="auht","173",IF(OR(RIGHT(BA65,4)="ppou",RIGHT(BA65,5)="prepa"),"360",IF(RIGHT(BA65,4)="cpou","361",IF(OR(RIGHT(BA65,4)="apou",RIGHT(BA65,6)="molinf"),"363",IF(RIGHT(BA65,4)="netp","364",IF(RIGHT(BA65,4)="cmtr","365",IF(LEFT(BA65,4)="form","873",IF(RIGHT(BA65,7)="ce-cppt","902",""))))))))))</f>
        <v/>
      </c>
      <c r="BA68" s="66" t="str">
        <f>IF(AZ68="","",IF(OR(AZ$3=Recap!$A$50,AZ$3=Recap!$A$51,AZ$3=Recap!$A$52,AZ$3=Recap!$A$53,AZ$3=Recap!$A$54,AZ$3=Recap!$A$55,AZ$3=Recap!$A$56,AZ$3=Recap!$A$57,AZ$3=Recap!$A$58,AZ$3=Recap!$A$59,AZ$3=Recap!$A$60,AZ$3=Recap!$A$61),(AZ67+BA67)/1,AZ67+BA67))</f>
        <v/>
      </c>
      <c r="BB68" s="66" t="str">
        <f>IF(RIGHT(BC65,4)="cuht","171",IF(RIGHT(BC65,4)="netu","172",IF(RIGHT(BC65,4)="auht","173",IF(OR(RIGHT(BC65,4)="ppou",RIGHT(BC65,5)="prepa"),"360",IF(RIGHT(BC65,4)="cpou","361",IF(OR(RIGHT(BC65,4)="apou",RIGHT(BC65,6)="molinf"),"363",IF(RIGHT(BC65,4)="netp","364",IF(RIGHT(BC65,4)="cmtr","365",IF(LEFT(BC65,4)="form","873",IF(RIGHT(BC65,7)="ce-cppt","902",""))))))))))</f>
        <v/>
      </c>
      <c r="BC68" s="66" t="str">
        <f>IF(BB68="","",IF(OR(BB$3=Recap!$A$50,BB$3=Recap!$A$51,BB$3=Recap!$A$52,BB$3=Recap!$A$53,BB$3=Recap!$A$54,BB$3=Recap!$A$55,BB$3=Recap!$A$56,BB$3=Recap!$A$57,BB$3=Recap!$A$58,BB$3=Recap!$A$59,BB$3=Recap!$A$60,BB$3=Recap!$A$61),(BB67+BC67)/1,BB67+BC67))</f>
        <v/>
      </c>
      <c r="BD68" s="66" t="str">
        <f>IF(RIGHT(BE65,4)="cuht","171",IF(RIGHT(BE65,4)="netu","172",IF(RIGHT(BE65,4)="auht","173",IF(OR(RIGHT(BE65,4)="ppou",RIGHT(BE65,5)="prepa"),"360",IF(RIGHT(BE65,4)="cpou","361",IF(OR(RIGHT(BE65,4)="apou",RIGHT(BE65,6)="molinf"),"363",IF(RIGHT(BE65,4)="netp","364",IF(RIGHT(BE65,4)="cmtr","365",IF(LEFT(BE65,4)="form","873",IF(RIGHT(BE65,7)="ce-cppt","902",""))))))))))</f>
        <v/>
      </c>
      <c r="BE68" s="66" t="str">
        <f>IF(BD68="","",IF(OR(BD$3=Recap!$A$50,BD$3=Recap!$A$51,BD$3=Recap!$A$52,BD$3=Recap!$A$53,BD$3=Recap!$A$54,BD$3=Recap!$A$55,BD$3=Recap!$A$56,BD$3=Recap!$A$57,BD$3=Recap!$A$58,BD$3=Recap!$A$59,BD$3=Recap!$A$60,BD$3=Recap!$A$61),(BD67+BE67)/1,BD67+BE67))</f>
        <v/>
      </c>
      <c r="BF68" s="66" t="str">
        <f>IF(RIGHT(BG65,4)="cuht","171",IF(RIGHT(BG65,4)="netu","172",IF(RIGHT(BG65,4)="auht","173",IF(OR(RIGHT(BG65,4)="ppou",RIGHT(BG65,5)="prepa"),"360",IF(RIGHT(BG65,4)="cpou","361",IF(OR(RIGHT(BG65,4)="apou",RIGHT(BG65,6)="molinf"),"363",IF(RIGHT(BG65,4)="netp","364",IF(RIGHT(BG65,4)="cmtr","365",IF(LEFT(BG65,4)="form","873",IF(RIGHT(BG65,7)="ce-cppt","902",""))))))))))</f>
        <v/>
      </c>
      <c r="BG68" s="66" t="str">
        <f>IF(BF68="","",IF(OR(BF$3=Recap!$A$50,BF$3=Recap!$A$51,BF$3=Recap!$A$52,BF$3=Recap!$A$53,BF$3=Recap!$A$54,BF$3=Recap!$A$55,BF$3=Recap!$A$56,BF$3=Recap!$A$57,BF$3=Recap!$A$58,BF$3=Recap!$A$59,BF$3=Recap!$A$60,BF$3=Recap!$A$61),(BF67+BG67)/1,BF67+BG67))</f>
        <v/>
      </c>
      <c r="BH68" s="12"/>
    </row>
    <row r="69" spans="1:60" ht="14.4" hidden="1" customHeight="1" x14ac:dyDescent="0.35">
      <c r="A69" s="125"/>
      <c r="B69" s="81"/>
      <c r="C69" s="100" t="s">
        <v>27</v>
      </c>
      <c r="D69" s="68">
        <v>0.58333333333333337</v>
      </c>
      <c r="E69" s="120" t="s">
        <v>28</v>
      </c>
      <c r="F69" s="68">
        <v>0.58333333333333337</v>
      </c>
      <c r="G69" s="120" t="s">
        <v>28</v>
      </c>
      <c r="H69" s="68">
        <v>0.58333333333333337</v>
      </c>
      <c r="I69" s="120" t="s">
        <v>28</v>
      </c>
      <c r="J69" s="68">
        <v>0.58333333333333337</v>
      </c>
      <c r="K69" s="120" t="s">
        <v>28</v>
      </c>
      <c r="L69" s="79"/>
      <c r="M69" s="100"/>
      <c r="N69" s="79"/>
      <c r="O69" s="98"/>
      <c r="P69" s="55"/>
      <c r="Q69" s="106" t="s">
        <v>26</v>
      </c>
      <c r="R69" s="57"/>
      <c r="S69" s="106" t="s">
        <v>26</v>
      </c>
      <c r="T69" s="57"/>
      <c r="U69" s="106" t="s">
        <v>26</v>
      </c>
      <c r="V69" s="57"/>
      <c r="W69" s="106" t="s">
        <v>26</v>
      </c>
      <c r="X69" s="57"/>
      <c r="Y69" s="106" t="s">
        <v>26</v>
      </c>
      <c r="Z69" s="79"/>
      <c r="AA69" s="116"/>
      <c r="AB69" s="79"/>
      <c r="AC69" s="118"/>
      <c r="AD69" s="97">
        <f ca="1">SUM(P71:AC71)</f>
        <v>1.5833333333333333</v>
      </c>
      <c r="AE69" s="55"/>
      <c r="AF69" s="106" t="s">
        <v>26</v>
      </c>
      <c r="AG69" s="79"/>
      <c r="AH69" s="116" t="s">
        <v>27</v>
      </c>
      <c r="AI69" s="57"/>
      <c r="AJ69" s="106" t="s">
        <v>26</v>
      </c>
      <c r="AK69" s="57"/>
      <c r="AL69" s="106" t="s">
        <v>26</v>
      </c>
      <c r="AM69" s="57"/>
      <c r="AN69" s="106" t="s">
        <v>26</v>
      </c>
      <c r="AO69" s="79"/>
      <c r="AP69" s="116"/>
      <c r="AQ69" s="79"/>
      <c r="AR69" s="118"/>
      <c r="AS69" s="97">
        <f ca="1">SUM(AE71:AR71)</f>
        <v>0</v>
      </c>
      <c r="AT69" s="55"/>
      <c r="AU69" s="106" t="s">
        <v>26</v>
      </c>
      <c r="AV69" s="79"/>
      <c r="AW69" s="116"/>
      <c r="AX69" s="57"/>
      <c r="AY69" s="106"/>
      <c r="AZ69" s="57"/>
      <c r="BA69" s="106"/>
      <c r="BB69" s="57"/>
      <c r="BC69" s="106"/>
      <c r="BD69" s="57"/>
      <c r="BE69" s="106"/>
      <c r="BF69" s="57"/>
      <c r="BG69" s="122"/>
      <c r="BH69" s="124">
        <f ca="1">SUM(AT71:BG71)</f>
        <v>0</v>
      </c>
    </row>
    <row r="70" spans="1:60" ht="16.2" hidden="1" customHeight="1" thickBot="1" x14ac:dyDescent="0.35">
      <c r="A70" s="126"/>
      <c r="B70" s="82"/>
      <c r="C70" s="101"/>
      <c r="D70" s="70">
        <v>0.91666666666666663</v>
      </c>
      <c r="E70" s="121"/>
      <c r="F70" s="70">
        <v>0.91666666666666663</v>
      </c>
      <c r="G70" s="121"/>
      <c r="H70" s="70">
        <v>0.91666666666666663</v>
      </c>
      <c r="I70" s="121"/>
      <c r="J70" s="70">
        <v>0.91666666666666663</v>
      </c>
      <c r="K70" s="121"/>
      <c r="L70" s="80"/>
      <c r="M70" s="101"/>
      <c r="N70" s="80"/>
      <c r="O70" s="99"/>
      <c r="P70" s="56"/>
      <c r="Q70" s="107"/>
      <c r="R70" s="58"/>
      <c r="S70" s="107"/>
      <c r="T70" s="58"/>
      <c r="U70" s="107"/>
      <c r="V70" s="58"/>
      <c r="W70" s="107"/>
      <c r="X70" s="58"/>
      <c r="Y70" s="107"/>
      <c r="Z70" s="80"/>
      <c r="AA70" s="117"/>
      <c r="AB70" s="80"/>
      <c r="AC70" s="119"/>
      <c r="AD70" s="97"/>
      <c r="AE70" s="56"/>
      <c r="AF70" s="107"/>
      <c r="AG70" s="80"/>
      <c r="AH70" s="117"/>
      <c r="AI70" s="58"/>
      <c r="AJ70" s="107"/>
      <c r="AK70" s="58"/>
      <c r="AL70" s="107"/>
      <c r="AM70" s="58"/>
      <c r="AN70" s="107"/>
      <c r="AO70" s="80"/>
      <c r="AP70" s="117"/>
      <c r="AQ70" s="80"/>
      <c r="AR70" s="119"/>
      <c r="AS70" s="97"/>
      <c r="AT70" s="56"/>
      <c r="AU70" s="107"/>
      <c r="AV70" s="80"/>
      <c r="AW70" s="117"/>
      <c r="AX70" s="58"/>
      <c r="AY70" s="107"/>
      <c r="AZ70" s="58"/>
      <c r="BA70" s="107"/>
      <c r="BB70" s="58"/>
      <c r="BC70" s="107"/>
      <c r="BD70" s="58"/>
      <c r="BE70" s="107"/>
      <c r="BF70" s="58"/>
      <c r="BG70" s="123"/>
      <c r="BH70" s="124"/>
    </row>
    <row r="71" spans="1:60" ht="15" hidden="1" customHeight="1" x14ac:dyDescent="0.4">
      <c r="A71" s="52"/>
      <c r="B71" s="66">
        <f ca="1">IF(B$3&gt;$BI$4,0,IF(OR(ISBLANK(B69),ISBLANK(B70),ISBLANK(C69),LEFT(C69,4)="jour",LEFT(C69,4)="form"),0,IF(COUNTIF(fériés,B$3)&gt;0,MOD((B70-B69),1)*1,MOD((B70-B69),1))))</f>
        <v>0</v>
      </c>
      <c r="C71" s="66">
        <f ca="1">IF(B$3&gt;$BI$4,0,IF(AND(ISNUMBER(B69),ISNUMBER(B70),OR(LEFT(C69,4)="jour",LEFT(C69,4)="form")),IF(COUNTIF(fériés,B$3)&gt;0,MOD(-$BH$4+(B70-B69),1)*1,MOD(-$BH$4+(B70-B69),1)),IF(AND(ISBLANK(B69),ISBLANK(B70)),IF(OR(C69="r",C69="c",C69="a",C69="m",C69="f",C69="cp",C69="s",C69="congé parent"),$BH$3,0),0)))</f>
        <v>0.31666666666666665</v>
      </c>
      <c r="D71" s="66">
        <f ca="1">IF(D$3&gt;$BI$4,0,IF(OR(ISBLANK(D69),ISBLANK(D70),ISBLANK(E69),LEFT(E69,4)="jour",LEFT(E69,4)="form"),0,IF(COUNTIF(fériés,D$3)&gt;0,MOD((D70-D69),1)*1,MOD((D70-D69),1))))</f>
        <v>0.33333333333333326</v>
      </c>
      <c r="E71" s="66">
        <f ca="1">IF(D$3&gt;$BI$4,0,IF(AND(ISNUMBER(D69),ISNUMBER(D70),OR(LEFT(E69,4)="jour",LEFT(E69,4)="form")),IF(COUNTIF(fériés,D$3)&gt;0,MOD(-$BH$4+(D70-D69),1)*1,MOD(-$BH$4+(D70-D69),1)),IF(AND(ISBLANK(D69),ISBLANK(D70)),IF(OR(E69="r",E69="c",E69="a",E69="m",E69="f",E69="cp",E69="s",E69="congé parent"),$BH$3,0),0)))</f>
        <v>0</v>
      </c>
      <c r="F71" s="66">
        <f ca="1">IF(F$3&gt;$BI$4,0,IF(OR(ISBLANK(F69),ISBLANK(F70),ISBLANK(G69),LEFT(G69,4)="jour",LEFT(G69,4)="form"),0,IF(COUNTIF(fériés,F$3)&gt;0,MOD((F70-F69),1)*1,MOD((F70-F69),1))))</f>
        <v>0.33333333333333326</v>
      </c>
      <c r="G71" s="66">
        <f ca="1">IF(F$3&gt;$BI$4,0,IF(AND(ISNUMBER(F69),ISNUMBER(F70),OR(LEFT(G69,4)="jour",LEFT(G69,4)="form")),IF(COUNTIF(fériés,F$3)&gt;0,MOD(-$BH$4+(F70-F69),1)*1,MOD(-$BH$4+(F70-F69),1)),IF(AND(ISBLANK(F69),ISBLANK(F70)),IF(OR(G69="r",G69="c",G69="a",G69="m",G69="f",G69="cp",G69="s",G69="congé parent"),$BH$3,0),0)))</f>
        <v>0</v>
      </c>
      <c r="H71" s="66">
        <f ca="1">IF(H$3&gt;$BI$4,0,IF(OR(ISBLANK(H69),ISBLANK(H70),ISBLANK(I69),LEFT(I69,4)="jour",LEFT(I69,4)="form"),0,IF(COUNTIF(fériés,H$3)&gt;0,MOD((H70-H69),1)*1,MOD((H70-H69),1))))</f>
        <v>0.33333333333333326</v>
      </c>
      <c r="I71" s="66">
        <f ca="1">IF(H$3&gt;$BI$4,0,IF(AND(ISNUMBER(H69),ISNUMBER(H70),OR(LEFT(I69,4)="jour",LEFT(I69,4)="form")),IF(COUNTIF(fériés,H$3)&gt;0,MOD(-$BH$4+(H70-H69),1)*1,MOD(-$BH$4+(H70-H69),1)),IF(AND(ISBLANK(H69),ISBLANK(H70)),IF(OR(I69="r",I69="c",I69="a",I69="m",I69="f",I69="cp",I69="s",I69="congé parent"),$BH$3,0),0)))</f>
        <v>0</v>
      </c>
      <c r="J71" s="66">
        <f ca="1">IF(J$3&gt;$BI$4,0,IF(OR(ISBLANK(J69),ISBLANK(J70),ISBLANK(K69),LEFT(K69,4)="jour",LEFT(K69,4)="form"),0,IF(COUNTIF(fériés,J$3)&gt;0,MOD((J70-J69),1)*1,MOD((J70-J69),1))))</f>
        <v>0.33333333333333326</v>
      </c>
      <c r="K71" s="66">
        <f ca="1">IF(J$3&gt;$BI$4,0,IF(AND(ISNUMBER(J69),ISNUMBER(J70),OR(LEFT(K69,4)="jour",LEFT(K69,4)="form")),IF(COUNTIF(fériés,J$3)&gt;0,MOD(-$BH$4+(J70-J69),1)*1,MOD(-$BH$4+(J70-J69),1)),IF(AND(ISBLANK(J69),ISBLANK(J70)),IF(OR(K69="r",K69="c",K69="a",K69="m",K69="f",K69="cp",K69="s",K69="congé parent"),$BH$3,0),0)))</f>
        <v>0</v>
      </c>
      <c r="L71" s="86">
        <f ca="1">IF(L$3&gt;$BI$4,0,IF(OR(ISBLANK(L69),ISBLANK(L70),ISBLANK(M69),LEFT(M69,4)="jour",LEFT(M69,4)="form"),0,IF(COUNTIF(fériés,L$3)&gt;0,MOD((L70-L69),1)*1,MOD((L70-L69),1))))</f>
        <v>0</v>
      </c>
      <c r="M71" s="86">
        <f ca="1">IF(L$3&gt;$BI$4,0,IF(AND(ISNUMBER(L69),ISNUMBER(L70),OR(LEFT(M69,4)="jour",LEFT(M69,4)="form")),IF(COUNTIF(fériés,L$3)&gt;0,MOD(-$BH$4+(L70-L69),1)*1,MOD(-$BH$4+(L70-L69),1)),IF(AND(ISBLANK(L69),ISBLANK(L70)),IF(OR(M69="r",M69="c",M69="a",M69="m",M69="f",M69="cp",M69="s",M69="congé parent"),$BH$3,0),0)))</f>
        <v>0</v>
      </c>
      <c r="N71" s="86">
        <f ca="1">IF(N$3&gt;$BI$4,0,IF(OR(ISBLANK(N69),ISBLANK(N70),ISBLANK(O69),LEFT(O69,4)="jour",LEFT(O69,4)="form"),0,IF(COUNTIF(fériés,N$3)&gt;0,MOD((N70-N69),1)*1,MOD((N70-N69),1))))</f>
        <v>0</v>
      </c>
      <c r="O71" s="86">
        <f ca="1">IF(N$3&gt;$BI$4,0,IF(AND(ISNUMBER(N69),ISNUMBER(N70),OR(LEFT(O69,4)="jour",LEFT(O69,4)="form")),IF(COUNTIF(fériés,N$3)&gt;0,MOD(-$BH$4+(N70-N69),1)*1,MOD(-$BH$4+(N70-N69),1)),IF(AND(ISBLANK(N69),ISBLANK(N70)),IF(OR(O69="r",O69="c",O69="a",O69="m",O69="f",O69="cp",O69="s",O69="congé parent"),$BH$3,0),0)))</f>
        <v>0</v>
      </c>
      <c r="P71" s="66">
        <f ca="1">IF(P$3&gt;$BI$4,0,IF(OR(ISBLANK(P69),ISBLANK(P70),ISBLANK(Q69),LEFT(Q69,4)="jour",LEFT(Q69,4)="form"),0,IF(COUNTIF(fériés,P$3)&gt;0,MOD((P70-P69),1)*1,MOD((P70-P69),1))))</f>
        <v>0</v>
      </c>
      <c r="Q71" s="66">
        <f ca="1">IF(P$3&gt;$BI$4,0,IF(AND(ISNUMBER(P69),ISNUMBER(P70),OR(LEFT(Q69,4)="jour",LEFT(Q69,4)="form")),IF(COUNTIF(fériés,P$3)&gt;0,MOD(-$BH$4+(P70-P69),1)*1,MOD(-$BH$4+(P70-P69),1)),IF(AND(ISBLANK(P69),ISBLANK(P70)),IF(OR(Q69="r",Q69="c",Q69="a",Q69="m",Q69="f",Q69="cp",Q69="s",Q69="congé parent"),$BH$3,0),0)))</f>
        <v>0.31666666666666665</v>
      </c>
      <c r="R71" s="66">
        <f ca="1">IF(R$3&gt;$BI$4,0,IF(OR(ISBLANK(R69),ISBLANK(R70),ISBLANK(S69),LEFT(S69,4)="jour",LEFT(S69,4)="form"),0,IF(COUNTIF(fériés,R$3)&gt;0,MOD((R70-R69),1)*1,MOD((R70-R69),1))))</f>
        <v>0</v>
      </c>
      <c r="S71" s="66">
        <f ca="1">IF(R$3&gt;$BI$4,0,IF(AND(ISNUMBER(R69),ISNUMBER(R70),OR(LEFT(S69,4)="jour",LEFT(S69,4)="form")),IF(COUNTIF(fériés,R$3)&gt;0,MOD(-$BH$4+(R70-R69),1)*1,MOD(-$BH$4+(R70-R69),1)),IF(AND(ISBLANK(R69),ISBLANK(R70)),IF(OR(S69="r",S69="c",S69="a",S69="m",S69="f",S69="cp",S69="s",S69="congé parent"),$BH$3,0),0)))</f>
        <v>0.31666666666666665</v>
      </c>
      <c r="T71" s="66">
        <f ca="1">IF(T$3&gt;$BI$4,0,IF(OR(ISBLANK(T69),ISBLANK(T70),ISBLANK(U69),LEFT(U69,4)="jour",LEFT(U69,4)="form"),0,IF(COUNTIF(fériés,T$3)&gt;0,MOD((T70-T69),1)*1,MOD((T70-T69),1))))</f>
        <v>0</v>
      </c>
      <c r="U71" s="66">
        <f ca="1">IF(T$3&gt;$BI$4,0,IF(AND(ISNUMBER(T69),ISNUMBER(T70),OR(LEFT(U69,4)="jour",LEFT(U69,4)="form")),IF(COUNTIF(fériés,T$3)&gt;0,MOD(-$BH$4+(T70-T69),1)*1,MOD(-$BH$4+(T70-T69),1)),IF(AND(ISBLANK(T69),ISBLANK(T70)),IF(OR(U69="r",U69="c",U69="a",U69="m",U69="f",U69="cp",U69="s",U69="congé parent"),$BH$3,0),0)))</f>
        <v>0.31666666666666665</v>
      </c>
      <c r="V71" s="66">
        <f ca="1">IF(V$3&gt;$BI$4,0,IF(OR(ISBLANK(V69),ISBLANK(V70),ISBLANK(W69),LEFT(W69,4)="jour",LEFT(W69,4)="form"),0,IF(COUNTIF(fériés,V$3)&gt;0,MOD((V70-V69),1)*1,MOD((V70-V69),1))))</f>
        <v>0</v>
      </c>
      <c r="W71" s="66">
        <f ca="1">IF(V$3&gt;$BI$4,0,IF(AND(ISNUMBER(V69),ISNUMBER(V70),OR(LEFT(W69,4)="jour",LEFT(W69,4)="form")),IF(COUNTIF(fériés,V$3)&gt;0,MOD(-$BH$4+(V70-V69),1)*1,MOD(-$BH$4+(V70-V69),1)),IF(AND(ISBLANK(V69),ISBLANK(V70)),IF(OR(W69="r",W69="c",W69="a",W69="m",W69="f",W69="cp",W69="s",W69="congé parent"),$BH$3,0),0)))</f>
        <v>0.31666666666666665</v>
      </c>
      <c r="X71" s="66">
        <f ca="1">IF(X$3&gt;$BI$4,0,IF(OR(ISBLANK(X69),ISBLANK(X70),ISBLANK(Y69),LEFT(Y69,4)="jour",LEFT(Y69,4)="form"),0,IF(COUNTIF(fériés,X$3)&gt;0,MOD((X70-X69),1)*1,MOD((X70-X69),1))))</f>
        <v>0</v>
      </c>
      <c r="Y71" s="66">
        <f ca="1">IF(X$3&gt;$BI$4,0,IF(AND(ISNUMBER(X69),ISNUMBER(X70),OR(LEFT(Y69,4)="jour",LEFT(Y69,4)="form")),IF(COUNTIF(fériés,X$3)&gt;0,MOD(-$BH$4+(X70-X69),1)*1,MOD(-$BH$4+(X70-X69),1)),IF(AND(ISBLANK(X69),ISBLANK(X70)),IF(OR(Y69="r",Y69="c",Y69="a",Y69="m",Y69="f",Y69="cp",Y69="s",Y69="congé parent"),$BH$3,0),0)))</f>
        <v>0.31666666666666665</v>
      </c>
      <c r="Z71" s="86">
        <f ca="1">IF(Z$3&gt;$BI$4,0,IF(OR(ISBLANK(Z69),ISBLANK(Z70),ISBLANK(AA69),LEFT(AA69,4)="jour",LEFT(AA69,4)="form"),0,IF(COUNTIF(fériés,Z$3)&gt;0,MOD((Z70-Z69),1)*1,MOD((Z70-Z69),1))))</f>
        <v>0</v>
      </c>
      <c r="AA71" s="86">
        <f ca="1">IF(Z$3&gt;$BI$4,0,IF(AND(ISNUMBER(Z69),ISNUMBER(Z70),OR(LEFT(AA69,4)="jour",LEFT(AA69,4)="form")),IF(COUNTIF(fériés,Z$3)&gt;0,MOD(-$BH$4+(Z70-Z69),1)*1,MOD(-$BH$4+(Z70-Z69),1)),IF(AND(ISBLANK(Z69),ISBLANK(Z70)),IF(OR(AA69="r",AA69="c",AA69="a",AA69="m",AA69="f",AA69="cp",AA69="s",AA69="congé parent"),$BH$3,0),0)))</f>
        <v>0</v>
      </c>
      <c r="AB71" s="86">
        <f ca="1">IF(AB$3&gt;$BI$4,0,IF(OR(ISBLANK(AB69),ISBLANK(AB70),ISBLANK(AC69),LEFT(AC69,4)="jour",LEFT(AC69,4)="form"),0,IF(COUNTIF(fériés,AB$3)&gt;0,MOD((AB70-AB69),1)*1,MOD((AB70-AB69),1))))</f>
        <v>0</v>
      </c>
      <c r="AC71" s="86">
        <f ca="1">IF(AB$3&gt;$BI$4,0,IF(AND(ISNUMBER(AB69),ISNUMBER(AB70),OR(LEFT(AC69,4)="jour",LEFT(AC69,4)="form")),IF(COUNTIF(fériés,AB$3)&gt;0,MOD(-$BH$4+(AB70-AB69),1)*1,MOD(-$BH$4+(AB70-AB69),1)),IF(AND(ISBLANK(AB69),ISBLANK(AB70)),IF(OR(AC69="r",AC69="c",AC69="a",AC69="m",AC69="f",AC69="cp",AC69="s",AC69="congé parent"),$BH$3,0),0)))</f>
        <v>0</v>
      </c>
      <c r="AD71" s="61"/>
      <c r="AE71" s="66">
        <f ca="1">IF(AE$3&gt;$BI$4,0,IF(OR(ISBLANK(AE69),ISBLANK(AE70),ISBLANK(AF69),LEFT(AF69,4)="jour",LEFT(AF69,4)="form"),0,IF(COUNTIF(fériés,AE$3)&gt;0,MOD((AE70-AE69),1)*1,MOD((AE70-AE69),1))))</f>
        <v>0</v>
      </c>
      <c r="AF71" s="66">
        <f ca="1">IF(AE$3&gt;$BI$4,0,IF(AND(ISNUMBER(AE69),ISNUMBER(AE70),OR(LEFT(AF69,4)="jour",LEFT(AF69,4)="form")),IF(COUNTIF(fériés,AE$3)&gt;0,MOD(-$BH$4+(AE70-AE69),1)*1,MOD(-$BH$4+(AE70-AE69),1)),IF(AND(ISBLANK(AE69),ISBLANK(AE70)),IF(OR(AF69="r",AF69="c",AF69="a",AF69="m",AF69="f",AF69="cp",AF69="s",AF69="congé parent"),$BH$3,0),0)))</f>
        <v>0</v>
      </c>
      <c r="AG71" s="86">
        <f ca="1">IF(AG$3&gt;$BI$4,0,IF(OR(ISBLANK(AG69),ISBLANK(AG70),ISBLANK(AH69),LEFT(AH69,4)="jour",LEFT(AH69,4)="form"),0,IF(COUNTIF(fériés,AG$3)&gt;0,MOD((AG70-AG69),1)*1,MOD((AG70-AG69),1))))</f>
        <v>0</v>
      </c>
      <c r="AH71" s="86">
        <f ca="1">IF(AG$3&gt;$BI$4,0,IF(AND(ISNUMBER(AG69),ISNUMBER(AG70),OR(LEFT(AH69,4)="jour",LEFT(AH69,4)="form")),IF(COUNTIF(fériés,AG$3)&gt;0,MOD(-$BH$4+(AG70-AG69),1)*1,MOD(-$BH$4+(AG70-AG69),1)),IF(AND(ISBLANK(AG69),ISBLANK(AG70)),IF(OR(AH69="r",AH69="c",AH69="a",AH69="m",AH69="f",AH69="cp",AH69="s",AH69="congé parent"),$BH$3,0),0)))</f>
        <v>0</v>
      </c>
      <c r="AI71" s="66">
        <f ca="1">IF(AI$3&gt;$BI$4,0,IF(OR(ISBLANK(AI69),ISBLANK(AI70),ISBLANK(AJ69),LEFT(AJ69,4)="jour",LEFT(AJ69,4)="form"),0,IF(COUNTIF(fériés,AI$3)&gt;0,MOD((AI70-AI69),1)*1,MOD((AI70-AI69),1))))</f>
        <v>0</v>
      </c>
      <c r="AJ71" s="66">
        <f ca="1">IF(AI$3&gt;$BI$4,0,IF(AND(ISNUMBER(AI69),ISNUMBER(AI70),OR(LEFT(AJ69,4)="jour",LEFT(AJ69,4)="form")),IF(COUNTIF(fériés,AI$3)&gt;0,MOD(-$BH$4+(AI70-AI69),1)*1,MOD(-$BH$4+(AI70-AI69),1)),IF(AND(ISBLANK(AI69),ISBLANK(AI70)),IF(OR(AJ69="r",AJ69="c",AJ69="a",AJ69="m",AJ69="f",AJ69="cp",AJ69="s",AJ69="congé parent"),$BH$3,0),0)))</f>
        <v>0</v>
      </c>
      <c r="AK71" s="66">
        <f ca="1">IF(AK$3&gt;$BI$4,0,IF(OR(ISBLANK(AK69),ISBLANK(AK70),ISBLANK(AL69),LEFT(AL69,4)="jour",LEFT(AL69,4)="form"),0,IF(COUNTIF(fériés,AK$3)&gt;0,MOD((AK70-AK69),1)*1,MOD((AK70-AK69),1))))</f>
        <v>0</v>
      </c>
      <c r="AL71" s="66">
        <f ca="1">IF(AK$3&gt;$BI$4,0,IF(AND(ISNUMBER(AK69),ISNUMBER(AK70),OR(LEFT(AL69,4)="jour",LEFT(AL69,4)="form")),IF(COUNTIF(fériés,AK$3)&gt;0,MOD(-$BH$4+(AK70-AK69),1)*1,MOD(-$BH$4+(AK70-AK69),1)),IF(AND(ISBLANK(AK69),ISBLANK(AK70)),IF(OR(AL69="r",AL69="c",AL69="a",AL69="m",AL69="f",AL69="cp",AL69="s",AL69="congé parent"),$BH$3,0),0)))</f>
        <v>0</v>
      </c>
      <c r="AM71" s="66">
        <f ca="1">IF(AM$3&gt;$BI$4,0,IF(OR(ISBLANK(AM69),ISBLANK(AM70),ISBLANK(AN69),LEFT(AN69,4)="jour",LEFT(AN69,4)="form"),0,IF(COUNTIF(fériés,AM$3)&gt;0,MOD((AM70-AM69),1)*1,MOD((AM70-AM69),1))))</f>
        <v>0</v>
      </c>
      <c r="AN71" s="66">
        <f ca="1">IF(AM$3&gt;$BI$4,0,IF(AND(ISNUMBER(AM69),ISNUMBER(AM70),OR(LEFT(AN69,4)="jour",LEFT(AN69,4)="form")),IF(COUNTIF(fériés,AM$3)&gt;0,MOD(-$BH$4+(AM70-AM69),1)*1,MOD(-$BH$4+(AM70-AM69),1)),IF(AND(ISBLANK(AM69),ISBLANK(AM70)),IF(OR(AN69="r",AN69="c",AN69="a",AN69="m",AN69="f",AN69="cp",AN69="s",AN69="congé parent"),$BH$3,0),0)))</f>
        <v>0</v>
      </c>
      <c r="AO71" s="86">
        <f ca="1">IF(AO$3&gt;$BI$4,0,IF(OR(ISBLANK(AO69),ISBLANK(AO70),ISBLANK(AP69),LEFT(AP69,4)="jour",LEFT(AP69,4)="form"),0,IF(COUNTIF(fériés,AO$3)&gt;0,MOD((AO70-AO69),1)*1,MOD((AO70-AO69),1))))</f>
        <v>0</v>
      </c>
      <c r="AP71" s="86">
        <f ca="1">IF(AO$3&gt;$BI$4,0,IF(AND(ISNUMBER(AO69),ISNUMBER(AO70),OR(LEFT(AP69,4)="jour",LEFT(AP69,4)="form")),IF(COUNTIF(fériés,AO$3)&gt;0,MOD(-$BH$4+(AO70-AO69),1)*1,MOD(-$BH$4+(AO70-AO69),1)),IF(AND(ISBLANK(AO69),ISBLANK(AO70)),IF(OR(AP69="r",AP69="c",AP69="a",AP69="m",AP69="f",AP69="cp",AP69="s",AP69="congé parent"),$BH$3,0),0)))</f>
        <v>0</v>
      </c>
      <c r="AQ71" s="86">
        <f ca="1">IF(AQ$3&gt;$BI$4,0,IF(OR(ISBLANK(AQ69),ISBLANK(AQ70),ISBLANK(AR69),LEFT(AR69,4)="jour",LEFT(AR69,4)="form"),0,IF(COUNTIF(fériés,AQ$3)&gt;0,MOD((AQ70-AQ69),1)*1,MOD((AQ70-AQ69),1))))</f>
        <v>0</v>
      </c>
      <c r="AR71" s="86">
        <f ca="1">IF(AQ$3&gt;$BI$4,0,IF(AND(ISNUMBER(AQ69),ISNUMBER(AQ70),OR(LEFT(AR69,4)="jour",LEFT(AR69,4)="form")),IF(COUNTIF(fériés,AQ$3)&gt;0,MOD(-$BH$4+(AQ70-AQ69),1)*1,MOD(-$BH$4+(AQ70-AQ69),1)),IF(AND(ISBLANK(AQ69),ISBLANK(AQ70)),IF(OR(AR69="r",AR69="c",AR69="a",AR69="m",AR69="f",AR69="cp",AR69="s",AR69="congé parent"),$BH$3,0),0)))</f>
        <v>0</v>
      </c>
      <c r="AS71" s="61"/>
      <c r="AT71" s="66">
        <f ca="1">IF(AT$3&gt;$BI$4,0,IF(OR(ISBLANK(AT69),ISBLANK(AT70),ISBLANK(AU69),LEFT(AU69,4)="jour",LEFT(AU69,4)="form"),0,IF(COUNTIF(fériés,AT$3)&gt;0,MOD((AT70-AT69),1)*1,MOD((AT70-AT69),1))))</f>
        <v>0</v>
      </c>
      <c r="AU71" s="66">
        <f ca="1">IF(AT$3&gt;$BI$4,0,IF(AND(ISNUMBER(AT69),ISNUMBER(AT70),OR(LEFT(AU69,4)="jour",LEFT(AU69,4)="form")),IF(COUNTIF(fériés,AT$3)&gt;0,MOD(-$BH$4+(AT70-AT69),1)*1,MOD(-$BH$4+(AT70-AT69),1)),IF(AND(ISBLANK(AT69),ISBLANK(AT70)),IF(OR(AU69="r",AU69="c",AU69="a",AU69="m",AU69="f",AU69="cp",AU69="s",AU69="congé parent"),$BH$3,0),0)))</f>
        <v>0</v>
      </c>
      <c r="AV71" s="86">
        <f ca="1">IF(AV$3&gt;$BI$4,0,IF(OR(ISBLANK(AV69),ISBLANK(AV70),ISBLANK(AW69),LEFT(AW69,4)="jour",LEFT(AW69,4)="form"),0,IF(COUNTIF(fériés,AV$3)&gt;0,MOD((AV70-AV69),1)*1,MOD((AV70-AV69),1))))</f>
        <v>0</v>
      </c>
      <c r="AW71" s="86">
        <f ca="1">IF(AV$3&gt;$BI$4,0,IF(AND(ISNUMBER(AV69),ISNUMBER(AV70),OR(LEFT(AW69,4)="jour",LEFT(AW69,4)="form")),IF(COUNTIF(fériés,AV$3)&gt;0,MOD(-$BH$4+(AV70-AV69),1)*1,MOD(-$BH$4+(AV70-AV69),1)),IF(AND(ISBLANK(AV69),ISBLANK(AV70)),IF(OR(AW69="r",AW69="c",AW69="a",AW69="m",AW69="f",AW69="cp",AW69="s",AW69="congé parent"),$BH$3,0),0)))</f>
        <v>0</v>
      </c>
      <c r="AX71" s="66">
        <f ca="1">IF(AX$3&gt;$BI$4,0,IF(OR(ISBLANK(AX69),ISBLANK(AX70),ISBLANK(AY69),LEFT(AY69,4)="jour",LEFT(AY69,4)="form"),0,IF(COUNTIF(fériés,AX$3)&gt;0,MOD((AX70-AX69),1)*1,MOD((AX70-AX69),1))))</f>
        <v>0</v>
      </c>
      <c r="AY71" s="66">
        <f ca="1">IF(AX$3&gt;$BI$4,0,IF(AND(ISNUMBER(AX69),ISNUMBER(AX70),OR(LEFT(AY69,4)="jour",LEFT(AY69,4)="form")),IF(COUNTIF(fériés,AX$3)&gt;0,MOD(-$BH$4+(AX70-AX69),1)*1,MOD(-$BH$4+(AX70-AX69),1)),IF(AND(ISBLANK(AX69),ISBLANK(AX70)),IF(OR(AY69="r",AY69="c",AY69="a",AY69="m",AY69="f",AY69="cp",AY69="s",AY69="congé parent"),$BH$3,0),0)))</f>
        <v>0</v>
      </c>
      <c r="AZ71" s="66">
        <f ca="1">IF(AZ$3&gt;$BI$4,0,IF(OR(ISBLANK(AZ69),ISBLANK(AZ70),ISBLANK(BA69),LEFT(BA69,4)="jour",LEFT(BA69,4)="form"),0,IF(COUNTIF(fériés,AZ$3)&gt;0,MOD((AZ70-AZ69),1)*1,MOD((AZ70-AZ69),1))))</f>
        <v>0</v>
      </c>
      <c r="BA71" s="66">
        <f ca="1">IF(AZ$3&gt;$BI$4,0,IF(AND(ISNUMBER(AZ69),ISNUMBER(AZ70),OR(LEFT(BA69,4)="jour",LEFT(BA69,4)="form")),IF(COUNTIF(fériés,AZ$3)&gt;0,MOD(-$BH$4+(AZ70-AZ69),1)*1,MOD(-$BH$4+(AZ70-AZ69),1)),IF(AND(ISBLANK(AZ69),ISBLANK(AZ70)),IF(OR(BA69="r",BA69="c",BA69="a",BA69="m",BA69="f",BA69="cp",BA69="s",BA69="congé parent"),$BH$3,0),0)))</f>
        <v>0</v>
      </c>
      <c r="BB71" s="66">
        <f ca="1">IF(BB$3&gt;$BI$4,0,IF(OR(ISBLANK(BB69),ISBLANK(BB70),ISBLANK(BC69),LEFT(BC69,4)="jour",LEFT(BC69,4)="form"),0,IF(COUNTIF(fériés,BB$3)&gt;0,MOD((BB70-BB69),1)*1,MOD((BB70-BB69),1))))</f>
        <v>0</v>
      </c>
      <c r="BC71" s="66">
        <f ca="1">IF(BB$3&gt;$BI$4,0,IF(AND(ISNUMBER(BB69),ISNUMBER(BB70),OR(LEFT(BC69,4)="jour",LEFT(BC69,4)="form")),IF(COUNTIF(fériés,BB$3)&gt;0,MOD(-$BH$4+(BB70-BB69),1)*1,MOD(-$BH$4+(BB70-BB69),1)),IF(AND(ISBLANK(BB69),ISBLANK(BB70)),IF(OR(BC69="r",BC69="c",BC69="a",BC69="m",BC69="f",BC69="cp",BC69="s",BC69="congé parent"),$BH$3,0),0)))</f>
        <v>0</v>
      </c>
      <c r="BD71" s="66">
        <f ca="1">IF(BD$3&gt;$BI$4,0,IF(OR(ISBLANK(BD69),ISBLANK(BD70),ISBLANK(BE69),LEFT(BE69,4)="jour",LEFT(BE69,4)="form"),0,IF(COUNTIF(fériés,BD$3)&gt;0,MOD((BD70-BD69),1)*1,MOD((BD70-BD69),1))))</f>
        <v>0</v>
      </c>
      <c r="BE71" s="66">
        <f ca="1">IF(BD$3&gt;$BI$4,0,IF(AND(ISNUMBER(BD69),ISNUMBER(BD70),OR(LEFT(BE69,4)="jour",LEFT(BE69,4)="form")),IF(COUNTIF(fériés,BD$3)&gt;0,MOD(-$BH$4+(BD70-BD69),1)*1,MOD(-$BH$4+(BD70-BD69),1)),IF(AND(ISBLANK(BD69),ISBLANK(BD70)),IF(OR(BE69="r",BE69="c",BE69="a",BE69="m",BE69="f",BE69="cp",BE69="s",BE69="congé parent"),$BH$3,0),0)))</f>
        <v>0</v>
      </c>
      <c r="BF71" s="66">
        <f ca="1">IF(BF$3&gt;$BI$4,0,IF(OR(ISBLANK(BF69),ISBLANK(BF70),ISBLANK(BG69),LEFT(BG69,4)="jour",LEFT(BG69,4)="form"),0,IF(COUNTIF(fériés,BF$3)&gt;0,MOD((BF70-BF69),1)*1,MOD((BF70-BF69),1))))</f>
        <v>0</v>
      </c>
      <c r="BG71" s="66">
        <f ca="1">IF(BF$3&gt;$BI$4,0,IF(AND(ISNUMBER(BF69),ISNUMBER(BF70),OR(LEFT(BG69,4)="jour",LEFT(BG69,4)="form")),IF(COUNTIF(fériés,BF$3)&gt;0,MOD(-$BH$4+(BF70-BF69),1)*1,MOD(-$BH$4+(BF70-BF69),1)),IF(AND(ISBLANK(BF69),ISBLANK(BF70)),IF(OR(BG69="r",BG69="c",BG69="a",BG69="m",BG69="f",BG69="cp",BG69="s",BG69="congé parent"),$BH$3,0),0)))</f>
        <v>0</v>
      </c>
      <c r="BH71" s="12">
        <f ca="1">SUM(B71:BG71)</f>
        <v>3.2333333333333325</v>
      </c>
    </row>
    <row r="72" spans="1:60" ht="15.6" hidden="1" customHeight="1" thickBot="1" x14ac:dyDescent="0.4">
      <c r="A72" s="52"/>
      <c r="B72" s="66" t="str">
        <f>IF(RIGHT(C69,4)="cuht","171",IF(RIGHT(C69,4)="netu","172",IF(RIGHT(C69,4)="auht","173",IF(OR(RIGHT(C69,4)="ppou",RIGHT(C69,5)="prepa"),"360",IF(RIGHT(C69,4)="cpou","361",IF(OR(RIGHT(C69,4)="apou",RIGHT(C69,6)="molinf"),"363",IF(RIGHT(C69,4)="netp","364",IF(RIGHT(C69,4)="cmtr","365",IF(LEFT(C69,4)="form","873",IF(RIGHT(C69,7)="ce-cppt","902",""))))))))))</f>
        <v/>
      </c>
      <c r="C72" s="66" t="str">
        <f>IF(B72="","",IF(OR(B$3=Recap!$A$50,B$3=Recap!$A$51,B$3=Recap!$A$52,B$3=Recap!$A$53,B$3=Recap!$A$54,B$3=Recap!$A$55,B$3=Recap!$A$56,B$3=Recap!$A$57,B$3=Recap!$A$58,B$3=Recap!$A$59,B$3=Recap!$A$60,B$3=Recap!$A$61),(B71+C71)/1,B71+C71))</f>
        <v/>
      </c>
      <c r="D72" s="66" t="str">
        <f>IF(RIGHT(E69,4)="cuht","171",IF(RIGHT(E69,4)="netu","172",IF(RIGHT(E69,4)="auht","173",IF(OR(RIGHT(E69,4)="ppou",RIGHT(E69,5)="prepa"),"360",IF(RIGHT(E69,4)="cpou","361",IF(OR(RIGHT(E69,4)="apou",RIGHT(E69,6)="molinf"),"363",IF(RIGHT(E69,4)="netp","364",IF(RIGHT(E69,4)="cmtr","365",IF(LEFT(E69,4)="form","873",IF(RIGHT(E69,7)="ce-cppt","902",""))))))))))</f>
        <v>171</v>
      </c>
      <c r="E72" s="66">
        <f ca="1">IF(D72="","",IF(OR(D$3=Recap!$A$50,D$3=Recap!$A$51,D$3=Recap!$A$52,D$3=Recap!$A$53,D$3=Recap!$A$54,D$3=Recap!$A$55,D$3=Recap!$A$56,D$3=Recap!$A$57,D$3=Recap!$A$58,D$3=Recap!$A$59,D$3=Recap!$A$60,D$3=Recap!$A$61),(D71+E71)/1,D71+E71))</f>
        <v>0.33333333333333326</v>
      </c>
      <c r="F72" s="66" t="str">
        <f>IF(RIGHT(G69,4)="cuht","171",IF(RIGHT(G69,4)="netu","172",IF(RIGHT(G69,4)="auht","173",IF(OR(RIGHT(G69,4)="ppou",RIGHT(G69,5)="prepa"),"360",IF(RIGHT(G69,4)="cpou","361",IF(OR(RIGHT(G69,4)="apou",RIGHT(G69,6)="molinf"),"363",IF(RIGHT(G69,4)="netp","364",IF(RIGHT(G69,4)="cmtr","365",IF(LEFT(G69,4)="form","873",IF(RIGHT(G69,7)="ce-cppt","902",""))))))))))</f>
        <v>171</v>
      </c>
      <c r="G72" s="66">
        <f ca="1">IF(F72="","",IF(OR(F$3=Recap!$A$50,F$3=Recap!$A$51,F$3=Recap!$A$52,F$3=Recap!$A$53,F$3=Recap!$A$54,F$3=Recap!$A$55,F$3=Recap!$A$56,F$3=Recap!$A$57,F$3=Recap!$A$58,F$3=Recap!$A$59,F$3=Recap!$A$60,F$3=Recap!$A$61),(F71+G71)/1,F71+G71))</f>
        <v>0.33333333333333326</v>
      </c>
      <c r="H72" s="66" t="str">
        <f>IF(RIGHT(I69,4)="cuht","171",IF(RIGHT(I69,4)="netu","172",IF(RIGHT(I69,4)="auht","173",IF(OR(RIGHT(I69,4)="ppou",RIGHT(I69,5)="prepa"),"360",IF(RIGHT(I69,4)="cpou","361",IF(OR(RIGHT(I69,4)="apou",RIGHT(I69,6)="molinf"),"363",IF(RIGHT(I69,4)="netp","364",IF(RIGHT(I69,4)="cmtr","365",IF(LEFT(I69,4)="form","873",IF(RIGHT(I69,7)="ce-cppt","902",""))))))))))</f>
        <v>171</v>
      </c>
      <c r="I72" s="66">
        <f ca="1">IF(H72="","",IF(OR(H$3=Recap!$A$50,H$3=Recap!$A$51,H$3=Recap!$A$52,H$3=Recap!$A$53,H$3=Recap!$A$54,H$3=Recap!$A$55,H$3=Recap!$A$56,H$3=Recap!$A$57,H$3=Recap!$A$58,H$3=Recap!$A$59,H$3=Recap!$A$60,H$3=Recap!$A$61),(H71+I71)/1,H71+I71))</f>
        <v>0.33333333333333326</v>
      </c>
      <c r="J72" s="66" t="str">
        <f>IF(RIGHT(K69,4)="cuht","171",IF(RIGHT(K69,4)="netu","172",IF(RIGHT(K69,4)="auht","173",IF(OR(RIGHT(K69,4)="ppou",RIGHT(K69,5)="prepa"),"360",IF(RIGHT(K69,4)="cpou","361",IF(OR(RIGHT(K69,4)="apou",RIGHT(K69,6)="molinf"),"363",IF(RIGHT(K69,4)="netp","364",IF(RIGHT(K69,4)="cmtr","365",IF(LEFT(K69,4)="form","873",IF(RIGHT(K69,7)="ce-cppt","902",""))))))))))</f>
        <v>171</v>
      </c>
      <c r="K72" s="66">
        <f ca="1">IF(J72="","",IF(OR(J$3=Recap!$A$50,J$3=Recap!$A$51,J$3=Recap!$A$52,J$3=Recap!$A$53,J$3=Recap!$A$54,J$3=Recap!$A$55,J$3=Recap!$A$56,J$3=Recap!$A$57,J$3=Recap!$A$58,J$3=Recap!$A$59,J$3=Recap!$A$60,J$3=Recap!$A$61),(J71+K71)/1,J71+K71))</f>
        <v>0.33333333333333326</v>
      </c>
      <c r="L72" s="86" t="str">
        <f>IF(RIGHT(M69,4)="cuht","171",IF(RIGHT(M69,4)="netu","172",IF(RIGHT(M69,4)="auht","173",IF(OR(RIGHT(M69,4)="ppou",RIGHT(M69,5)="prepa"),"360",IF(RIGHT(M69,4)="cpou","361",IF(OR(RIGHT(M69,4)="apou",RIGHT(M69,6)="molinf"),"363",IF(RIGHT(M69,4)="netp","364",IF(RIGHT(M69,4)="cmtr","365",IF(LEFT(M69,4)="form","873",IF(RIGHT(M69,7)="ce-cppt","902",""))))))))))</f>
        <v/>
      </c>
      <c r="M72" s="86" t="str">
        <f>IF(L72="","",IF(OR(L$3=Recap!$A$50,L$3=Recap!$A$51,L$3=Recap!$A$52,L$3=Recap!$A$53,L$3=Recap!$A$54,L$3=Recap!$A$55,L$3=Recap!$A$56,L$3=Recap!$A$57,L$3=Recap!$A$58,L$3=Recap!$A$59,L$3=Recap!$A$60,L$3=Recap!$A$61),(L71+M71)/1,L71+M71))</f>
        <v/>
      </c>
      <c r="N72" s="86" t="str">
        <f>IF(RIGHT(O69,4)="cuht","171",IF(RIGHT(O69,4)="netu","172",IF(RIGHT(O69,4)="auht","173",IF(OR(RIGHT(O69,4)="ppou",RIGHT(O69,5)="prepa"),"360",IF(RIGHT(O69,4)="cpou","361",IF(OR(RIGHT(O69,4)="apou",RIGHT(O69,6)="molinf"),"363",IF(RIGHT(O69,4)="netp","364",IF(RIGHT(O69,4)="cmtr","365",IF(LEFT(O69,4)="form","873",IF(RIGHT(O69,7)="ce-cppt","902",""))))))))))</f>
        <v/>
      </c>
      <c r="O72" s="86" t="str">
        <f>IF(N72="","",IF(OR(N$3=Recap!$A$50,N$3=Recap!$A$51,N$3=Recap!$A$52,N$3=Recap!$A$53,N$3=Recap!$A$54,N$3=Recap!$A$55,N$3=Recap!$A$56,N$3=Recap!$A$57,N$3=Recap!$A$58,N$3=Recap!$A$59,N$3=Recap!$A$60,N$3=Recap!$A$61),(N71+O71)/1,N71+O71))</f>
        <v/>
      </c>
      <c r="P72" s="66" t="str">
        <f>IF(RIGHT(Q69,4)="cuht","171",IF(RIGHT(Q69,4)="netu","172",IF(RIGHT(Q69,4)="auht","173",IF(OR(RIGHT(Q69,4)="ppou",RIGHT(Q69,5)="prepa"),"360",IF(RIGHT(Q69,4)="cpou","361",IF(OR(RIGHT(Q69,4)="apou",RIGHT(Q69,6)="molinf"),"363",IF(RIGHT(Q69,4)="netp","364",IF(RIGHT(Q69,4)="cmtr","365",IF(LEFT(Q69,4)="form","873",IF(RIGHT(Q69,7)="ce-cppt","902",""))))))))))</f>
        <v/>
      </c>
      <c r="Q72" s="66" t="str">
        <f>IF(P72="","",IF(OR(P$3=Recap!$A$50,P$3=Recap!$A$51,P$3=Recap!$A$52,P$3=Recap!$A$53,P$3=Recap!$A$54,P$3=Recap!$A$55,P$3=Recap!$A$56,P$3=Recap!$A$57,P$3=Recap!$A$58,P$3=Recap!$A$59,P$3=Recap!$A$60,P$3=Recap!$A$61),(P71+Q71)/1,P71+Q71))</f>
        <v/>
      </c>
      <c r="R72" s="66" t="str">
        <f>IF(RIGHT(S69,4)="cuht","171",IF(RIGHT(S69,4)="netu","172",IF(RIGHT(S69,4)="auht","173",IF(OR(RIGHT(S69,4)="ppou",RIGHT(S69,5)="prepa"),"360",IF(RIGHT(S69,4)="cpou","361",IF(OR(RIGHT(S69,4)="apou",RIGHT(S69,6)="molinf"),"363",IF(RIGHT(S69,4)="netp","364",IF(RIGHT(S69,4)="cmtr","365",IF(LEFT(S69,4)="form","873",IF(RIGHT(S69,7)="ce-cppt","902",""))))))))))</f>
        <v/>
      </c>
      <c r="S72" s="66" t="str">
        <f>IF(R72="","",IF(OR(R$3=Recap!$A$50,R$3=Recap!$A$51,R$3=Recap!$A$52,R$3=Recap!$A$53,R$3=Recap!$A$54,R$3=Recap!$A$55,R$3=Recap!$A$56,R$3=Recap!$A$57,R$3=Recap!$A$58,R$3=Recap!$A$59,R$3=Recap!$A$60,R$3=Recap!$A$61),(R71+S71)/1,R71+S71))</f>
        <v/>
      </c>
      <c r="T72" s="66" t="str">
        <f>IF(RIGHT(U69,4)="cuht","171",IF(RIGHT(U69,4)="netu","172",IF(RIGHT(U69,4)="auht","173",IF(OR(RIGHT(U69,4)="ppou",RIGHT(U69,5)="prepa"),"360",IF(RIGHT(U69,4)="cpou","361",IF(OR(RIGHT(U69,4)="apou",RIGHT(U69,6)="molinf"),"363",IF(RIGHT(U69,4)="netp","364",IF(RIGHT(U69,4)="cmtr","365",IF(LEFT(U69,4)="form","873",IF(RIGHT(U69,7)="ce-cppt","902",""))))))))))</f>
        <v/>
      </c>
      <c r="U72" s="66" t="str">
        <f>IF(T72="","",IF(OR(T$3=Recap!$A$50,T$3=Recap!$A$51,T$3=Recap!$A$52,T$3=Recap!$A$53,T$3=Recap!$A$54,T$3=Recap!$A$55,T$3=Recap!$A$56,T$3=Recap!$A$57,T$3=Recap!$A$58,T$3=Recap!$A$59,T$3=Recap!$A$60,T$3=Recap!$A$61),(T71+U71)/1,T71+U71))</f>
        <v/>
      </c>
      <c r="V72" s="66" t="str">
        <f>IF(RIGHT(W69,4)="cuht","171",IF(RIGHT(W69,4)="netu","172",IF(RIGHT(W69,4)="auht","173",IF(OR(RIGHT(W69,4)="ppou",RIGHT(W69,5)="prepa"),"360",IF(RIGHT(W69,4)="cpou","361",IF(OR(RIGHT(W69,4)="apou",RIGHT(W69,6)="molinf"),"363",IF(RIGHT(W69,4)="netp","364",IF(RIGHT(W69,4)="cmtr","365",IF(LEFT(W69,4)="form","873",IF(RIGHT(W69,7)="ce-cppt","902",""))))))))))</f>
        <v/>
      </c>
      <c r="W72" s="66" t="str">
        <f>IF(V72="","",IF(OR(V$3=Recap!$A$50,V$3=Recap!$A$51,V$3=Recap!$A$52,V$3=Recap!$A$53,V$3=Recap!$A$54,V$3=Recap!$A$55,V$3=Recap!$A$56,V$3=Recap!$A$57,V$3=Recap!$A$58,V$3=Recap!$A$59,V$3=Recap!$A$60,V$3=Recap!$A$61),(V71+W71)/1,V71+W71))</f>
        <v/>
      </c>
      <c r="X72" s="66" t="str">
        <f>IF(RIGHT(Y69,4)="cuht","171",IF(RIGHT(Y69,4)="netu","172",IF(RIGHT(Y69,4)="auht","173",IF(OR(RIGHT(Y69,4)="ppou",RIGHT(Y69,5)="prepa"),"360",IF(RIGHT(Y69,4)="cpou","361",IF(OR(RIGHT(Y69,4)="apou",RIGHT(Y69,6)="molinf"),"363",IF(RIGHT(Y69,4)="netp","364",IF(RIGHT(Y69,4)="cmtr","365",IF(LEFT(Y69,4)="form","873",IF(RIGHT(Y69,7)="ce-cppt","902",""))))))))))</f>
        <v/>
      </c>
      <c r="Y72" s="66" t="str">
        <f>IF(X72="","",IF(OR(X$3=Recap!$A$50,X$3=Recap!$A$51,X$3=Recap!$A$52,X$3=Recap!$A$53,X$3=Recap!$A$54,X$3=Recap!$A$55,X$3=Recap!$A$56,X$3=Recap!$A$57,X$3=Recap!$A$58,X$3=Recap!$A$59,X$3=Recap!$A$60,X$3=Recap!$A$61),(X71+Y71)/1,X71+Y71))</f>
        <v/>
      </c>
      <c r="Z72" s="86" t="str">
        <f>IF(RIGHT(AA69,4)="cuht","171",IF(RIGHT(AA69,4)="netu","172",IF(RIGHT(AA69,4)="auht","173",IF(OR(RIGHT(AA69,4)="ppou",RIGHT(AA69,5)="prepa"),"360",IF(RIGHT(AA69,4)="cpou","361",IF(OR(RIGHT(AA69,4)="apou",RIGHT(AA69,6)="molinf"),"363",IF(RIGHT(AA69,4)="netp","364",IF(RIGHT(AA69,4)="cmtr","365",IF(LEFT(AA69,4)="form","873",IF(RIGHT(AA69,7)="ce-cppt","902",""))))))))))</f>
        <v/>
      </c>
      <c r="AA72" s="86" t="str">
        <f>IF(Z72="","",IF(OR(Z$3=Recap!$A$50,Z$3=Recap!$A$51,Z$3=Recap!$A$52,Z$3=Recap!$A$53,Z$3=Recap!$A$54,Z$3=Recap!$A$55,Z$3=Recap!$A$56,Z$3=Recap!$A$57,Z$3=Recap!$A$58,Z$3=Recap!$A$59,Z$3=Recap!$A$60,Z$3=Recap!$A$61),(Z71+AA71)/1,Z71+AA71))</f>
        <v/>
      </c>
      <c r="AB72" s="86" t="str">
        <f>IF(RIGHT(AC69,4)="cuht","171",IF(RIGHT(AC69,4)="netu","172",IF(RIGHT(AC69,4)="auht","173",IF(OR(RIGHT(AC69,4)="ppou",RIGHT(AC69,5)="prepa"),"360",IF(RIGHT(AC69,4)="cpou","361",IF(OR(RIGHT(AC69,4)="apou",RIGHT(AC69,6)="molinf"),"363",IF(RIGHT(AC69,4)="netp","364",IF(RIGHT(AC69,4)="cmtr","365",IF(LEFT(AC69,4)="form","873",IF(RIGHT(AC69,7)="ce-cppt","902",""))))))))))</f>
        <v/>
      </c>
      <c r="AC72" s="86" t="str">
        <f>IF(AB72="","",IF(OR(AB$3=Recap!$A$50,AB$3=Recap!$A$51,AB$3=Recap!$A$52,AB$3=Recap!$A$53,AB$3=Recap!$A$54,AB$3=Recap!$A$55,AB$3=Recap!$A$56,AB$3=Recap!$A$57,AB$3=Recap!$A$58,AB$3=Recap!$A$59,AB$3=Recap!$A$60,AB$3=Recap!$A$61),(AB71+AC71)/1,AB71+AC71))</f>
        <v/>
      </c>
      <c r="AD72" s="61"/>
      <c r="AE72" s="66" t="str">
        <f>IF(RIGHT(AF69,4)="cuht","171",IF(RIGHT(AF69,4)="netu","172",IF(RIGHT(AF69,4)="auht","173",IF(OR(RIGHT(AF69,4)="ppou",RIGHT(AF69,5)="prepa"),"360",IF(RIGHT(AF69,4)="cpou","361",IF(OR(RIGHT(AF69,4)="apou",RIGHT(AF69,6)="molinf"),"363",IF(RIGHT(AF69,4)="netp","364",IF(RIGHT(AF69,4)="cmtr","365",IF(LEFT(AF69,4)="form","873",IF(RIGHT(AF69,7)="ce-cppt","902",""))))))))))</f>
        <v/>
      </c>
      <c r="AF72" s="66" t="str">
        <f>IF(AE72="","",IF(OR(AE$3=Recap!$A$50,AE$3=Recap!$A$51,AE$3=Recap!$A$52,AE$3=Recap!$A$53,AE$3=Recap!$A$54,AE$3=Recap!$A$55,AE$3=Recap!$A$56,AE$3=Recap!$A$57,AE$3=Recap!$A$58,AE$3=Recap!$A$59,AE$3=Recap!$A$60,AE$3=Recap!$A$61),(AE71+AF71)/1,AE71+AF71))</f>
        <v/>
      </c>
      <c r="AG72" s="86" t="str">
        <f>IF(RIGHT(AH69,4)="cuht","171",IF(RIGHT(AH69,4)="netu","172",IF(RIGHT(AH69,4)="auht","173",IF(OR(RIGHT(AH69,4)="ppou",RIGHT(AH69,5)="prepa"),"360",IF(RIGHT(AH69,4)="cpou","361",IF(OR(RIGHT(AH69,4)="apou",RIGHT(AH69,6)="molinf"),"363",IF(RIGHT(AH69,4)="netp","364",IF(RIGHT(AH69,4)="cmtr","365",IF(LEFT(AH69,4)="form","873",IF(RIGHT(AH69,7)="ce-cppt","902",""))))))))))</f>
        <v/>
      </c>
      <c r="AH72" s="86" t="str">
        <f>IF(AG72="","",IF(OR(AG$3=Recap!$A$50,AG$3=Recap!$A$51,AG$3=Recap!$A$52,AG$3=Recap!$A$53,AG$3=Recap!$A$54,AG$3=Recap!$A$55,AG$3=Recap!$A$56,AG$3=Recap!$A$57,AG$3=Recap!$A$58,AG$3=Recap!$A$59,AG$3=Recap!$A$60,AG$3=Recap!$A$61),(AG71+AH71)/1,AG71+AH71))</f>
        <v/>
      </c>
      <c r="AI72" s="66" t="str">
        <f>IF(RIGHT(AJ69,4)="cuht","171",IF(RIGHT(AJ69,4)="netu","172",IF(RIGHT(AJ69,4)="auht","173",IF(OR(RIGHT(AJ69,4)="ppou",RIGHT(AJ69,5)="prepa"),"360",IF(RIGHT(AJ69,4)="cpou","361",IF(OR(RIGHT(AJ69,4)="apou",RIGHT(AJ69,6)="molinf"),"363",IF(RIGHT(AJ69,4)="netp","364",IF(RIGHT(AJ69,4)="cmtr","365",IF(LEFT(AJ69,4)="form","873",IF(RIGHT(AJ69,7)="ce-cppt","902",""))))))))))</f>
        <v/>
      </c>
      <c r="AJ72" s="66" t="str">
        <f>IF(AI72="","",IF(OR(AI$3=Recap!$A$50,AI$3=Recap!$A$51,AI$3=Recap!$A$52,AI$3=Recap!$A$53,AI$3=Recap!$A$54,AI$3=Recap!$A$55,AI$3=Recap!$A$56,AI$3=Recap!$A$57,AI$3=Recap!$A$58,AI$3=Recap!$A$59,AI$3=Recap!$A$60,AI$3=Recap!$A$61),(AI71+AJ71)/1,AI71+AJ71))</f>
        <v/>
      </c>
      <c r="AK72" s="66" t="str">
        <f>IF(RIGHT(AL69,4)="cuht","171",IF(RIGHT(AL69,4)="netu","172",IF(RIGHT(AL69,4)="auht","173",IF(OR(RIGHT(AL69,4)="ppou",RIGHT(AL69,5)="prepa"),"360",IF(RIGHT(AL69,4)="cpou","361",IF(OR(RIGHT(AL69,4)="apou",RIGHT(AL69,6)="molinf"),"363",IF(RIGHT(AL69,4)="netp","364",IF(RIGHT(AL69,4)="cmtr","365",IF(LEFT(AL69,4)="form","873",IF(RIGHT(AL69,7)="ce-cppt","902",""))))))))))</f>
        <v/>
      </c>
      <c r="AL72" s="66" t="str">
        <f>IF(AK72="","",IF(OR(AK$3=Recap!$A$50,AK$3=Recap!$A$51,AK$3=Recap!$A$52,AK$3=Recap!$A$53,AK$3=Recap!$A$54,AK$3=Recap!$A$55,AK$3=Recap!$A$56,AK$3=Recap!$A$57,AK$3=Recap!$A$58,AK$3=Recap!$A$59,AK$3=Recap!$A$60,AK$3=Recap!$A$61),(AK71+AL71)/1,AK71+AL71))</f>
        <v/>
      </c>
      <c r="AM72" s="66" t="str">
        <f>IF(RIGHT(AN69,4)="cuht","171",IF(RIGHT(AN69,4)="netu","172",IF(RIGHT(AN69,4)="auht","173",IF(OR(RIGHT(AN69,4)="ppou",RIGHT(AN69,5)="prepa"),"360",IF(RIGHT(AN69,4)="cpou","361",IF(OR(RIGHT(AN69,4)="apou",RIGHT(AN69,6)="molinf"),"363",IF(RIGHT(AN69,4)="netp","364",IF(RIGHT(AN69,4)="cmtr","365",IF(LEFT(AN69,4)="form","873",IF(RIGHT(AN69,7)="ce-cppt","902",""))))))))))</f>
        <v/>
      </c>
      <c r="AN72" s="66" t="str">
        <f>IF(AM72="","",IF(OR(AM$3=Recap!$A$50,AM$3=Recap!$A$51,AM$3=Recap!$A$52,AM$3=Recap!$A$53,AM$3=Recap!$A$54,AM$3=Recap!$A$55,AM$3=Recap!$A$56,AM$3=Recap!$A$57,AM$3=Recap!$A$58,AM$3=Recap!$A$59,AM$3=Recap!$A$60,AM$3=Recap!$A$61),(AM71+AN71)/1,AM71+AN71))</f>
        <v/>
      </c>
      <c r="AO72" s="86" t="str">
        <f>IF(RIGHT(AP69,4)="cuht","171",IF(RIGHT(AP69,4)="netu","172",IF(RIGHT(AP69,4)="auht","173",IF(OR(RIGHT(AP69,4)="ppou",RIGHT(AP69,5)="prepa"),"360",IF(RIGHT(AP69,4)="cpou","361",IF(OR(RIGHT(AP69,4)="apou",RIGHT(AP69,6)="molinf"),"363",IF(RIGHT(AP69,4)="netp","364",IF(RIGHT(AP69,4)="cmtr","365",IF(LEFT(AP69,4)="form","873",IF(RIGHT(AP69,7)="ce-cppt","902",""))))))))))</f>
        <v/>
      </c>
      <c r="AP72" s="86" t="str">
        <f>IF(AO72="","",IF(OR(AO$3=Recap!$A$50,AO$3=Recap!$A$51,AO$3=Recap!$A$52,AO$3=Recap!$A$53,AO$3=Recap!$A$54,AO$3=Recap!$A$55,AO$3=Recap!$A$56,AO$3=Recap!$A$57,AO$3=Recap!$A$58,AO$3=Recap!$A$59,AO$3=Recap!$A$60,AO$3=Recap!$A$61),(AO71+AP71)/1,AO71+AP71))</f>
        <v/>
      </c>
      <c r="AQ72" s="86" t="str">
        <f>IF(RIGHT(AR69,4)="cuht","171",IF(RIGHT(AR69,4)="netu","172",IF(RIGHT(AR69,4)="auht","173",IF(OR(RIGHT(AR69,4)="ppou",RIGHT(AR69,5)="prepa"),"360",IF(RIGHT(AR69,4)="cpou","361",IF(OR(RIGHT(AR69,4)="apou",RIGHT(AR69,6)="molinf"),"363",IF(RIGHT(AR69,4)="netp","364",IF(RIGHT(AR69,4)="cmtr","365",IF(LEFT(AR69,4)="form","873",IF(RIGHT(AR69,7)="ce-cppt","902",""))))))))))</f>
        <v/>
      </c>
      <c r="AR72" s="86" t="str">
        <f>IF(AQ72="","",IF(OR(AQ$3=Recap!$A$50,AQ$3=Recap!$A$51,AQ$3=Recap!$A$52,AQ$3=Recap!$A$53,AQ$3=Recap!$A$54,AQ$3=Recap!$A$55,AQ$3=Recap!$A$56,AQ$3=Recap!$A$57,AQ$3=Recap!$A$58,AQ$3=Recap!$A$59,AQ$3=Recap!$A$60,AQ$3=Recap!$A$61),(AQ71+AR71)/1,AQ71+AR71))</f>
        <v/>
      </c>
      <c r="AS72" s="61"/>
      <c r="AT72" s="66" t="str">
        <f>IF(RIGHT(AU69,4)="cuht","171",IF(RIGHT(AU69,4)="netu","172",IF(RIGHT(AU69,4)="auht","173",IF(OR(RIGHT(AU69,4)="ppou",RIGHT(AU69,5)="prepa"),"360",IF(RIGHT(AU69,4)="cpou","361",IF(OR(RIGHT(AU69,4)="apou",RIGHT(AU69,6)="molinf"),"363",IF(RIGHT(AU69,4)="netp","364",IF(RIGHT(AU69,4)="cmtr","365",IF(LEFT(AU69,4)="form","873",IF(RIGHT(AU69,7)="ce-cppt","902",""))))))))))</f>
        <v/>
      </c>
      <c r="AU72" s="66" t="str">
        <f>IF(AT72="","",IF(OR(AT$3=Recap!$A$50,AT$3=Recap!$A$51,AT$3=Recap!$A$52,AT$3=Recap!$A$53,AT$3=Recap!$A$54,AT$3=Recap!$A$55,AT$3=Recap!$A$56,AT$3=Recap!$A$57,AT$3=Recap!$A$58,AT$3=Recap!$A$59,AT$3=Recap!$A$60,AT$3=Recap!$A$61),(AT71+AU71)/1,AT71+AU71))</f>
        <v/>
      </c>
      <c r="AV72" s="86" t="str">
        <f>IF(RIGHT(AW69,4)="cuht","171",IF(RIGHT(AW69,4)="netu","172",IF(RIGHT(AW69,4)="auht","173",IF(OR(RIGHT(AW69,4)="ppou",RIGHT(AW69,5)="prepa"),"360",IF(RIGHT(AW69,4)="cpou","361",IF(OR(RIGHT(AW69,4)="apou",RIGHT(AW69,6)="molinf"),"363",IF(RIGHT(AW69,4)="netp","364",IF(RIGHT(AW69,4)="cmtr","365",IF(LEFT(AW69,4)="form","873",IF(RIGHT(AW69,7)="ce-cppt","902",""))))))))))</f>
        <v/>
      </c>
      <c r="AW72" s="86" t="str">
        <f>IF(AV72="","",IF(OR(AV$3=Recap!$A$50,AV$3=Recap!$A$51,AV$3=Recap!$A$52,AV$3=Recap!$A$53,AV$3=Recap!$A$54,AV$3=Recap!$A$55,AV$3=Recap!$A$56,AV$3=Recap!$A$57,AV$3=Recap!$A$58,AV$3=Recap!$A$59,AV$3=Recap!$A$60,AV$3=Recap!$A$61),(AV71+AW71)/1,AV71+AW71))</f>
        <v/>
      </c>
      <c r="AX72" s="66" t="str">
        <f>IF(RIGHT(AY69,4)="cuht","171",IF(RIGHT(AY69,4)="netu","172",IF(RIGHT(AY69,4)="auht","173",IF(OR(RIGHT(AY69,4)="ppou",RIGHT(AY69,5)="prepa"),"360",IF(RIGHT(AY69,4)="cpou","361",IF(OR(RIGHT(AY69,4)="apou",RIGHT(AY69,6)="molinf"),"363",IF(RIGHT(AY69,4)="netp","364",IF(RIGHT(AY69,4)="cmtr","365",IF(LEFT(AY69,4)="form","873",IF(RIGHT(AY69,7)="ce-cppt","902",""))))))))))</f>
        <v/>
      </c>
      <c r="AY72" s="66" t="str">
        <f>IF(AX72="","",IF(OR(AX$3=Recap!$A$50,AX$3=Recap!$A$51,AX$3=Recap!$A$52,AX$3=Recap!$A$53,AX$3=Recap!$A$54,AX$3=Recap!$A$55,AX$3=Recap!$A$56,AX$3=Recap!$A$57,AX$3=Recap!$A$58,AX$3=Recap!$A$59,AX$3=Recap!$A$60,AX$3=Recap!$A$61),(AX71+AY71)/1,AX71+AY71))</f>
        <v/>
      </c>
      <c r="AZ72" s="66" t="str">
        <f>IF(RIGHT(BA69,4)="cuht","171",IF(RIGHT(BA69,4)="netu","172",IF(RIGHT(BA69,4)="auht","173",IF(OR(RIGHT(BA69,4)="ppou",RIGHT(BA69,5)="prepa"),"360",IF(RIGHT(BA69,4)="cpou","361",IF(OR(RIGHT(BA69,4)="apou",RIGHT(BA69,6)="molinf"),"363",IF(RIGHT(BA69,4)="netp","364",IF(RIGHT(BA69,4)="cmtr","365",IF(LEFT(BA69,4)="form","873",IF(RIGHT(BA69,7)="ce-cppt","902",""))))))))))</f>
        <v/>
      </c>
      <c r="BA72" s="66" t="str">
        <f>IF(AZ72="","",IF(OR(AZ$3=Recap!$A$50,AZ$3=Recap!$A$51,AZ$3=Recap!$A$52,AZ$3=Recap!$A$53,AZ$3=Recap!$A$54,AZ$3=Recap!$A$55,AZ$3=Recap!$A$56,AZ$3=Recap!$A$57,AZ$3=Recap!$A$58,AZ$3=Recap!$A$59,AZ$3=Recap!$A$60,AZ$3=Recap!$A$61),(AZ71+BA71)/1,AZ71+BA71))</f>
        <v/>
      </c>
      <c r="BB72" s="66" t="str">
        <f>IF(RIGHT(BC69,4)="cuht","171",IF(RIGHT(BC69,4)="netu","172",IF(RIGHT(BC69,4)="auht","173",IF(OR(RIGHT(BC69,4)="ppou",RIGHT(BC69,5)="prepa"),"360",IF(RIGHT(BC69,4)="cpou","361",IF(OR(RIGHT(BC69,4)="apou",RIGHT(BC69,6)="molinf"),"363",IF(RIGHT(BC69,4)="netp","364",IF(RIGHT(BC69,4)="cmtr","365",IF(LEFT(BC69,4)="form","873",IF(RIGHT(BC69,7)="ce-cppt","902",""))))))))))</f>
        <v/>
      </c>
      <c r="BC72" s="66" t="str">
        <f>IF(BB72="","",IF(OR(BB$3=Recap!$A$50,BB$3=Recap!$A$51,BB$3=Recap!$A$52,BB$3=Recap!$A$53,BB$3=Recap!$A$54,BB$3=Recap!$A$55,BB$3=Recap!$A$56,BB$3=Recap!$A$57,BB$3=Recap!$A$58,BB$3=Recap!$A$59,BB$3=Recap!$A$60,BB$3=Recap!$A$61),(BB71+BC71)/1,BB71+BC71))</f>
        <v/>
      </c>
      <c r="BD72" s="66" t="str">
        <f>IF(RIGHT(BE69,4)="cuht","171",IF(RIGHT(BE69,4)="netu","172",IF(RIGHT(BE69,4)="auht","173",IF(OR(RIGHT(BE69,4)="ppou",RIGHT(BE69,5)="prepa"),"360",IF(RIGHT(BE69,4)="cpou","361",IF(OR(RIGHT(BE69,4)="apou",RIGHT(BE69,6)="molinf"),"363",IF(RIGHT(BE69,4)="netp","364",IF(RIGHT(BE69,4)="cmtr","365",IF(LEFT(BE69,4)="form","873",IF(RIGHT(BE69,7)="ce-cppt","902",""))))))))))</f>
        <v/>
      </c>
      <c r="BE72" s="66" t="str">
        <f>IF(BD72="","",IF(OR(BD$3=Recap!$A$50,BD$3=Recap!$A$51,BD$3=Recap!$A$52,BD$3=Recap!$A$53,BD$3=Recap!$A$54,BD$3=Recap!$A$55,BD$3=Recap!$A$56,BD$3=Recap!$A$57,BD$3=Recap!$A$58,BD$3=Recap!$A$59,BD$3=Recap!$A$60,BD$3=Recap!$A$61),(BD71+BE71)/1,BD71+BE71))</f>
        <v/>
      </c>
      <c r="BF72" s="66" t="str">
        <f>IF(RIGHT(BG69,4)="cuht","171",IF(RIGHT(BG69,4)="netu","172",IF(RIGHT(BG69,4)="auht","173",IF(OR(RIGHT(BG69,4)="ppou",RIGHT(BG69,5)="prepa"),"360",IF(RIGHT(BG69,4)="cpou","361",IF(OR(RIGHT(BG69,4)="apou",RIGHT(BG69,6)="molinf"),"363",IF(RIGHT(BG69,4)="netp","364",IF(RIGHT(BG69,4)="cmtr","365",IF(LEFT(BG69,4)="form","873",IF(RIGHT(BG69,7)="ce-cppt","902",""))))))))))</f>
        <v/>
      </c>
      <c r="BG72" s="66" t="str">
        <f>IF(BF72="","",IF(OR(BF$3=Recap!$A$50,BF$3=Recap!$A$51,BF$3=Recap!$A$52,BF$3=Recap!$A$53,BF$3=Recap!$A$54,BF$3=Recap!$A$55,BF$3=Recap!$A$56,BF$3=Recap!$A$57,BF$3=Recap!$A$58,BF$3=Recap!$A$59,BF$3=Recap!$A$60,BF$3=Recap!$A$61),(BF71+BG71)/1,BF71+BG71))</f>
        <v/>
      </c>
      <c r="BH72" s="12"/>
    </row>
    <row r="73" spans="1:60" ht="14.4" customHeight="1" x14ac:dyDescent="0.3">
      <c r="A73" s="125" t="s">
        <v>105</v>
      </c>
      <c r="B73" s="81"/>
      <c r="C73" s="100" t="s">
        <v>27</v>
      </c>
      <c r="D73" s="68">
        <v>0.33333333333333331</v>
      </c>
      <c r="E73" s="120" t="s">
        <v>36</v>
      </c>
      <c r="F73" s="68">
        <v>0.33333333333333331</v>
      </c>
      <c r="G73" s="120" t="s">
        <v>36</v>
      </c>
      <c r="H73" s="68"/>
      <c r="I73" s="120" t="s">
        <v>37</v>
      </c>
      <c r="J73" s="68">
        <v>0.33333333333333331</v>
      </c>
      <c r="K73" s="120" t="s">
        <v>36</v>
      </c>
      <c r="L73" s="79"/>
      <c r="M73" s="100"/>
      <c r="N73" s="79"/>
      <c r="O73" s="98"/>
      <c r="P73" s="55">
        <v>0.58333333333333337</v>
      </c>
      <c r="Q73" s="95" t="s">
        <v>28</v>
      </c>
      <c r="R73" s="55">
        <v>0.58333333333333337</v>
      </c>
      <c r="S73" s="95" t="s">
        <v>28</v>
      </c>
      <c r="T73" s="55">
        <v>0.58333333333333337</v>
      </c>
      <c r="U73" s="95" t="s">
        <v>28</v>
      </c>
      <c r="V73" s="55">
        <v>0.58333333333333337</v>
      </c>
      <c r="W73" s="95" t="s">
        <v>28</v>
      </c>
      <c r="X73" s="55">
        <v>0.58333333333333337</v>
      </c>
      <c r="Y73" s="102" t="s">
        <v>30</v>
      </c>
      <c r="Z73" s="79">
        <v>0.58333333333333337</v>
      </c>
      <c r="AA73" s="102" t="s">
        <v>30</v>
      </c>
      <c r="AB73" s="79"/>
      <c r="AC73" s="118"/>
      <c r="AD73" s="97">
        <f ca="1">SUM(P75:AC75)</f>
        <v>1.9999999999999996</v>
      </c>
      <c r="AE73" s="55"/>
      <c r="AF73" s="106"/>
      <c r="AG73" s="79"/>
      <c r="AH73" s="116"/>
      <c r="AI73" s="57">
        <v>0.91666666666666663</v>
      </c>
      <c r="AJ73" s="102" t="s">
        <v>30</v>
      </c>
      <c r="AK73" s="57">
        <v>0.91666666666666663</v>
      </c>
      <c r="AL73" s="102" t="s">
        <v>30</v>
      </c>
      <c r="AM73" s="57">
        <v>0.91666666666666663</v>
      </c>
      <c r="AN73" s="102" t="s">
        <v>30</v>
      </c>
      <c r="AO73" s="79">
        <v>0.91666666666666663</v>
      </c>
      <c r="AP73" s="102" t="s">
        <v>30</v>
      </c>
      <c r="AQ73" s="79">
        <v>0.91666666666666663</v>
      </c>
      <c r="AR73" s="102" t="s">
        <v>30</v>
      </c>
      <c r="AS73" s="97">
        <f ca="1">SUM(AE75:AR75)</f>
        <v>0</v>
      </c>
      <c r="AT73" s="55"/>
      <c r="AU73" s="106"/>
      <c r="AV73" s="79"/>
      <c r="AW73" s="116"/>
      <c r="AX73" s="57"/>
      <c r="AY73" s="106"/>
      <c r="AZ73" s="57"/>
      <c r="BA73" s="106"/>
      <c r="BB73" s="57"/>
      <c r="BC73" s="106"/>
      <c r="BD73" s="57"/>
      <c r="BE73" s="106"/>
      <c r="BF73" s="57"/>
      <c r="BG73" s="122"/>
      <c r="BH73" s="124">
        <f ca="1">SUM(AT75:BG75)</f>
        <v>0</v>
      </c>
    </row>
    <row r="74" spans="1:60" ht="16.2" thickBot="1" x14ac:dyDescent="0.35">
      <c r="A74" s="126"/>
      <c r="B74" s="82"/>
      <c r="C74" s="101"/>
      <c r="D74" s="72">
        <v>0.65625</v>
      </c>
      <c r="E74" s="121"/>
      <c r="F74" s="70">
        <v>0.68125000000000002</v>
      </c>
      <c r="G74" s="121"/>
      <c r="H74" s="70"/>
      <c r="I74" s="121"/>
      <c r="J74" s="72">
        <v>0.60416666666666663</v>
      </c>
      <c r="K74" s="121"/>
      <c r="L74" s="80"/>
      <c r="M74" s="101"/>
      <c r="N74" s="80"/>
      <c r="O74" s="99"/>
      <c r="P74" s="56">
        <v>0.91666666666666663</v>
      </c>
      <c r="Q74" s="96"/>
      <c r="R74" s="56">
        <v>0.91666666666666663</v>
      </c>
      <c r="S74" s="96"/>
      <c r="T74" s="56">
        <v>0.91666666666666663</v>
      </c>
      <c r="U74" s="96"/>
      <c r="V74" s="56">
        <v>0.91666666666666663</v>
      </c>
      <c r="W74" s="96"/>
      <c r="X74" s="56">
        <v>0.91666666666666663</v>
      </c>
      <c r="Y74" s="103"/>
      <c r="Z74" s="80">
        <v>0.91666666666666663</v>
      </c>
      <c r="AA74" s="103"/>
      <c r="AB74" s="80"/>
      <c r="AC74" s="119"/>
      <c r="AD74" s="97"/>
      <c r="AE74" s="56"/>
      <c r="AF74" s="107"/>
      <c r="AG74" s="80"/>
      <c r="AH74" s="117"/>
      <c r="AI74" s="58">
        <v>0.25</v>
      </c>
      <c r="AJ74" s="103"/>
      <c r="AK74" s="58">
        <v>0.25</v>
      </c>
      <c r="AL74" s="103"/>
      <c r="AM74" s="58">
        <v>0.25</v>
      </c>
      <c r="AN74" s="103"/>
      <c r="AO74" s="80">
        <v>0.25</v>
      </c>
      <c r="AP74" s="103"/>
      <c r="AQ74" s="80">
        <v>0.25</v>
      </c>
      <c r="AR74" s="103"/>
      <c r="AS74" s="97"/>
      <c r="AT74" s="56"/>
      <c r="AU74" s="107"/>
      <c r="AV74" s="80"/>
      <c r="AW74" s="117"/>
      <c r="AX74" s="58"/>
      <c r="AY74" s="107"/>
      <c r="AZ74" s="58"/>
      <c r="BA74" s="107"/>
      <c r="BB74" s="58"/>
      <c r="BC74" s="107"/>
      <c r="BD74" s="58"/>
      <c r="BE74" s="107"/>
      <c r="BF74" s="58"/>
      <c r="BG74" s="123"/>
      <c r="BH74" s="124"/>
    </row>
    <row r="75" spans="1:60" ht="15" hidden="1" customHeight="1" x14ac:dyDescent="0.4">
      <c r="A75" s="52"/>
      <c r="B75" s="66">
        <f ca="1">IF(B$3&gt;$BI$4,0,IF(OR(ISBLANK(B73),ISBLANK(B74),ISBLANK(C73),LEFT(C73,4)="jour",LEFT(C73,4)="form"),0,IF(COUNTIF(fériés,B$3)&gt;0,MOD((B74-B73),1)*1,MOD((B74-B73),1))))</f>
        <v>0</v>
      </c>
      <c r="C75" s="66">
        <f ca="1">IF(B$3&gt;$BI$4,0,IF(AND(ISNUMBER(B73),ISNUMBER(B74),OR(LEFT(C73,4)="jour",LEFT(C73,4)="form")),IF(COUNTIF(fériés,B$3)&gt;0,MOD(-$BH$4+(B74-B73),1)*1,MOD(-$BH$4+(B74-B73),1)),IF(AND(ISBLANK(B73),ISBLANK(B74)),IF(OR(C73="r",C73="c",C73="a",C73="m",C73="f",C73="cp",C73="s",C73="congé parent"),$BH$3,0),0)))</f>
        <v>0.31666666666666665</v>
      </c>
      <c r="D75" s="66">
        <f ca="1">IF(D$3&gt;$BI$4,0,IF(OR(ISBLANK(D73),ISBLANK(D74),ISBLANK(E73),LEFT(E73,4)="jour",LEFT(E73,4)="form"),0,IF(COUNTIF(fériés,D$3)&gt;0,MOD((D74-D73),1)*1,MOD((D74-D73),1))))</f>
        <v>0</v>
      </c>
      <c r="E75" s="66">
        <f ca="1">IF(D$3&gt;$BI$4,0,IF(AND(ISNUMBER(D73),ISNUMBER(D74),OR(LEFT(E73,4)="jour",LEFT(E73,4)="form")),IF(COUNTIF(fériés,D$3)&gt;0,MOD(-$BH$4+(D74-D73),1)*1,MOD(-$BH$4+(D74-D73),1)),IF(AND(ISBLANK(D73),ISBLANK(D74)),IF(OR(E73="r",E73="c",E73="a",E73="m",E73="f",E73="cp",E73="s",E73="congé parent"),$BH$3,0),0)))</f>
        <v>0.29166666666666669</v>
      </c>
      <c r="F75" s="66">
        <f ca="1">IF(F$3&gt;$BI$4,0,IF(OR(ISBLANK(F73),ISBLANK(F74),ISBLANK(G73),LEFT(G73,4)="jour",LEFT(G73,4)="form"),0,IF(COUNTIF(fériés,F$3)&gt;0,MOD((F74-F73),1)*1,MOD((F74-F73),1))))</f>
        <v>0</v>
      </c>
      <c r="G75" s="66">
        <f ca="1">IF(F$3&gt;$BI$4,0,IF(AND(ISNUMBER(F73),ISNUMBER(F74),OR(LEFT(G73,4)="jour",LEFT(G73,4)="form")),IF(COUNTIF(fériés,F$3)&gt;0,MOD(-$BH$4+(F74-F73),1)*1,MOD(-$BH$4+(F74-F73),1)),IF(AND(ISBLANK(F73),ISBLANK(F74)),IF(OR(G73="r",G73="c",G73="a",G73="m",G73="f",G73="cp",G73="s",G73="congé parent"),$BH$3,0),0)))</f>
        <v>0.31666666666666671</v>
      </c>
      <c r="H75" s="66">
        <f ca="1">IF(H$3&gt;$BI$4,0,IF(OR(ISBLANK(H73),ISBLANK(H74),ISBLANK(I73),LEFT(I73,4)="jour",LEFT(I73,4)="form"),0,IF(COUNTIF(fériés,H$3)&gt;0,MOD((H74-H73),1)*1,MOD((H74-H73),1))))</f>
        <v>0</v>
      </c>
      <c r="I75" s="66">
        <f ca="1">IF(H$3&gt;$BI$4,0,IF(AND(ISNUMBER(H73),ISNUMBER(H74),OR(LEFT(I73,4)="jour",LEFT(I73,4)="form")),IF(COUNTIF(fériés,H$3)&gt;0,MOD(-$BH$4+(H74-H73),1)*1,MOD(-$BH$4+(H74-H73),1)),IF(AND(ISBLANK(H73),ISBLANK(H74)),IF(OR(I73="r",I73="c",I73="a",I73="m",I73="f",I73="cp",I73="s",I73="congé parent"),$BH$3,0),0)))</f>
        <v>0</v>
      </c>
      <c r="J75" s="66">
        <f ca="1">IF(J$3&gt;$BI$4,0,IF(OR(ISBLANK(J73),ISBLANK(J74),ISBLANK(K73),LEFT(K73,4)="jour",LEFT(K73,4)="form"),0,IF(COUNTIF(fériés,J$3)&gt;0,MOD((J74-J73),1)*1,MOD((J74-J73),1))))</f>
        <v>0</v>
      </c>
      <c r="K75" s="66">
        <f ca="1">IF(J$3&gt;$BI$4,0,IF(AND(ISNUMBER(J73),ISNUMBER(J74),OR(LEFT(K73,4)="jour",LEFT(K73,4)="form")),IF(COUNTIF(fériés,J$3)&gt;0,MOD(-$BH$4+(J74-J73),1)*1,MOD(-$BH$4+(J74-J73),1)),IF(AND(ISBLANK(J73),ISBLANK(J74)),IF(OR(K73="r",K73="c",K73="a",K73="m",K73="f",K73="cp",K73="s",K73="congé parent"),$BH$3,0),0)))</f>
        <v>0.23958333333333331</v>
      </c>
      <c r="L75" s="86">
        <f ca="1">IF(L$3&gt;$BI$4,0,IF(OR(ISBLANK(L73),ISBLANK(L74),ISBLANK(M73),LEFT(M73,4)="jour",LEFT(M73,4)="form"),0,IF(COUNTIF(fériés,L$3)&gt;0,MOD((L74-L73),1)*1,MOD((L74-L73),1))))</f>
        <v>0</v>
      </c>
      <c r="M75" s="86">
        <f ca="1">IF(L$3&gt;$BI$4,0,IF(AND(ISNUMBER(L73),ISNUMBER(L74),OR(LEFT(M73,4)="jour",LEFT(M73,4)="form")),IF(COUNTIF(fériés,L$3)&gt;0,MOD(-$BH$4+(L74-L73),1)*1,MOD(-$BH$4+(L74-L73),1)),IF(AND(ISBLANK(L73),ISBLANK(L74)),IF(OR(M73="r",M73="c",M73="a",M73="m",M73="f",M73="cp",M73="s",M73="congé parent"),$BH$3,0),0)))</f>
        <v>0</v>
      </c>
      <c r="N75" s="86">
        <f ca="1">IF(N$3&gt;$BI$4,0,IF(OR(ISBLANK(N73),ISBLANK(N74),ISBLANK(O73),LEFT(O73,4)="jour",LEFT(O73,4)="form"),0,IF(COUNTIF(fériés,N$3)&gt;0,MOD((N74-N73),1)*1,MOD((N74-N73),1))))</f>
        <v>0</v>
      </c>
      <c r="O75" s="86">
        <f ca="1">IF(N$3&gt;$BI$4,0,IF(AND(ISNUMBER(N73),ISNUMBER(N74),OR(LEFT(O73,4)="jour",LEFT(O73,4)="form")),IF(COUNTIF(fériés,N$3)&gt;0,MOD(-$BH$4+(N74-N73),1)*1,MOD(-$BH$4+(N74-N73),1)),IF(AND(ISBLANK(N73),ISBLANK(N74)),IF(OR(O73="r",O73="c",O73="a",O73="m",O73="f",O73="cp",O73="s",O73="congé parent"),$BH$3,0),0)))</f>
        <v>0</v>
      </c>
      <c r="P75" s="66">
        <f ca="1">IF(P$3&gt;$BI$4,0,IF(OR(ISBLANK(P73),ISBLANK(P74),ISBLANK(Q73),LEFT(Q73,4)="jour",LEFT(Q73,4)="form"),0,IF(COUNTIF(fériés,P$3)&gt;0,MOD((P74-P73),1)*1,MOD((P74-P73),1))))</f>
        <v>0.33333333333333326</v>
      </c>
      <c r="Q75" s="66">
        <f ca="1">IF(P$3&gt;$BI$4,0,IF(AND(ISNUMBER(P73),ISNUMBER(P74),OR(LEFT(Q73,4)="jour",LEFT(Q73,4)="form")),IF(COUNTIF(fériés,P$3)&gt;0,MOD(-$BH$4+(P74-P73),1)*1,MOD(-$BH$4+(P74-P73),1)),IF(AND(ISBLANK(P73),ISBLANK(P74)),IF(OR(Q73="r",Q73="c",Q73="a",Q73="m",Q73="f",Q73="cp",Q73="s",Q73="congé parent"),$BH$3,0),0)))</f>
        <v>0</v>
      </c>
      <c r="R75" s="66">
        <f ca="1">IF(R$3&gt;$BI$4,0,IF(OR(ISBLANK(R73),ISBLANK(R74),ISBLANK(S73),LEFT(S73,4)="jour",LEFT(S73,4)="form"),0,IF(COUNTIF(fériés,R$3)&gt;0,MOD((R74-R73),1)*1,MOD((R74-R73),1))))</f>
        <v>0.33333333333333326</v>
      </c>
      <c r="S75" s="66">
        <f ca="1">IF(R$3&gt;$BI$4,0,IF(AND(ISNUMBER(R73),ISNUMBER(R74),OR(LEFT(S73,4)="jour",LEFT(S73,4)="form")),IF(COUNTIF(fériés,R$3)&gt;0,MOD(-$BH$4+(R74-R73),1)*1,MOD(-$BH$4+(R74-R73),1)),IF(AND(ISBLANK(R73),ISBLANK(R74)),IF(OR(S73="r",S73="c",S73="a",S73="m",S73="f",S73="cp",S73="s",S73="congé parent"),$BH$3,0),0)))</f>
        <v>0</v>
      </c>
      <c r="T75" s="66">
        <f ca="1">IF(T$3&gt;$BI$4,0,IF(OR(ISBLANK(T73),ISBLANK(T74),ISBLANK(U73),LEFT(U73,4)="jour",LEFT(U73,4)="form"),0,IF(COUNTIF(fériés,T$3)&gt;0,MOD((T74-T73),1)*1,MOD((T74-T73),1))))</f>
        <v>0.33333333333333326</v>
      </c>
      <c r="U75" s="66">
        <f ca="1">IF(T$3&gt;$BI$4,0,IF(AND(ISNUMBER(T73),ISNUMBER(T74),OR(LEFT(U73,4)="jour",LEFT(U73,4)="form")),IF(COUNTIF(fériés,T$3)&gt;0,MOD(-$BH$4+(T74-T73),1)*1,MOD(-$BH$4+(T74-T73),1)),IF(AND(ISBLANK(T73),ISBLANK(T74)),IF(OR(U73="r",U73="c",U73="a",U73="m",U73="f",U73="cp",U73="s",U73="congé parent"),$BH$3,0),0)))</f>
        <v>0</v>
      </c>
      <c r="V75" s="66">
        <f ca="1">IF(V$3&gt;$BI$4,0,IF(OR(ISBLANK(V73),ISBLANK(V74),ISBLANK(W73),LEFT(W73,4)="jour",LEFT(W73,4)="form"),0,IF(COUNTIF(fériés,V$3)&gt;0,MOD((V74-V73),1)*1,MOD((V74-V73),1))))</f>
        <v>0.33333333333333326</v>
      </c>
      <c r="W75" s="66">
        <f ca="1">IF(V$3&gt;$BI$4,0,IF(AND(ISNUMBER(V73),ISNUMBER(V74),OR(LEFT(W73,4)="jour",LEFT(W73,4)="form")),IF(COUNTIF(fériés,V$3)&gt;0,MOD(-$BH$4+(V74-V73),1)*1,MOD(-$BH$4+(V74-V73),1)),IF(AND(ISBLANK(V73),ISBLANK(V74)),IF(OR(W73="r",W73="c",W73="a",W73="m",W73="f",W73="cp",W73="s",W73="congé parent"),$BH$3,0),0)))</f>
        <v>0</v>
      </c>
      <c r="X75" s="66">
        <f ca="1">IF(X$3&gt;$BI$4,0,IF(OR(ISBLANK(X73),ISBLANK(X74),ISBLANK(Y73),LEFT(Y73,4)="jour",LEFT(Y73,4)="form"),0,IF(COUNTIF(fériés,X$3)&gt;0,MOD((X74-X73),1)*1,MOD((X74-X73),1))))</f>
        <v>0.33333333333333326</v>
      </c>
      <c r="Y75" s="66">
        <f ca="1">IF(X$3&gt;$BI$4,0,IF(AND(ISNUMBER(X73),ISNUMBER(X74),OR(LEFT(Y73,4)="jour",LEFT(Y73,4)="form")),IF(COUNTIF(fériés,X$3)&gt;0,MOD(-$BH$4+(X74-X73),1)*1,MOD(-$BH$4+(X74-X73),1)),IF(AND(ISBLANK(X73),ISBLANK(X74)),IF(OR(Y73="r",Y73="c",Y73="a",Y73="m",Y73="f",Y73="cp",Y73="s",Y73="congé parent"),$BH$3,0),0)))</f>
        <v>0</v>
      </c>
      <c r="Z75" s="86">
        <f ca="1">IF(Z$3&gt;$BI$4,0,IF(OR(ISBLANK(Z73),ISBLANK(Z74),ISBLANK(AA73),LEFT(AA73,4)="jour",LEFT(AA73,4)="form"),0,IF(COUNTIF(fériés,Z$3)&gt;0,MOD((Z74-Z73),1)*1,MOD((Z74-Z73),1))))</f>
        <v>0.33333333333333326</v>
      </c>
      <c r="AA75" s="86">
        <f ca="1">IF(Z$3&gt;$BI$4,0,IF(AND(ISNUMBER(Z73),ISNUMBER(Z74),OR(LEFT(AA73,4)="jour",LEFT(AA73,4)="form")),IF(COUNTIF(fériés,Z$3)&gt;0,MOD(-$BH$4+(Z74-Z73),1)*1,MOD(-$BH$4+(Z74-Z73),1)),IF(AND(ISBLANK(Z73),ISBLANK(Z74)),IF(OR(AA73="r",AA73="c",AA73="a",AA73="m",AA73="f",AA73="cp",AA73="s",AA73="congé parent"),$BH$3,0),0)))</f>
        <v>0</v>
      </c>
      <c r="AB75" s="86">
        <f ca="1">IF(AB$3&gt;$BI$4,0,IF(OR(ISBLANK(AB73),ISBLANK(AB74),ISBLANK(AC73),LEFT(AC73,4)="jour",LEFT(AC73,4)="form"),0,IF(COUNTIF(fériés,AB$3)&gt;0,MOD((AB74-AB73),1)*1,MOD((AB74-AB73),1))))</f>
        <v>0</v>
      </c>
      <c r="AC75" s="86">
        <f ca="1">IF(AB$3&gt;$BI$4,0,IF(AND(ISNUMBER(AB73),ISNUMBER(AB74),OR(LEFT(AC73,4)="jour",LEFT(AC73,4)="form")),IF(COUNTIF(fériés,AB$3)&gt;0,MOD(-$BH$4+(AB74-AB73),1)*1,MOD(-$BH$4+(AB74-AB73),1)),IF(AND(ISBLANK(AB73),ISBLANK(AB74)),IF(OR(AC73="r",AC73="c",AC73="a",AC73="m",AC73="f",AC73="cp",AC73="s",AC73="congé parent"),$BH$3,0),0)))</f>
        <v>0</v>
      </c>
      <c r="AD75" s="61"/>
      <c r="AE75" s="66">
        <f ca="1">IF(AE$3&gt;$BI$4,0,IF(OR(ISBLANK(AE73),ISBLANK(AE74),ISBLANK(AF73),LEFT(AF73,4)="jour",LEFT(AF73,4)="form"),0,IF(COUNTIF(fériés,AE$3)&gt;0,MOD((AE74-AE73),1)*1,MOD((AE74-AE73),1))))</f>
        <v>0</v>
      </c>
      <c r="AF75" s="66">
        <f ca="1">IF(AE$3&gt;$BI$4,0,IF(AND(ISNUMBER(AE73),ISNUMBER(AE74),OR(LEFT(AF73,4)="jour",LEFT(AF73,4)="form")),IF(COUNTIF(fériés,AE$3)&gt;0,MOD(-$BH$4+(AE74-AE73),1)*1,MOD(-$BH$4+(AE74-AE73),1)),IF(AND(ISBLANK(AE73),ISBLANK(AE74)),IF(OR(AF73="r",AF73="c",AF73="a",AF73="m",AF73="f",AF73="cp",AF73="s",AF73="congé parent"),$BH$3,0),0)))</f>
        <v>0</v>
      </c>
      <c r="AG75" s="86">
        <f ca="1">IF(AG$3&gt;$BI$4,0,IF(OR(ISBLANK(AG73),ISBLANK(AG74),ISBLANK(AH73),LEFT(AH73,4)="jour",LEFT(AH73,4)="form"),0,IF(COUNTIF(fériés,AG$3)&gt;0,MOD((AG74-AG73),1)*1,MOD((AG74-AG73),1))))</f>
        <v>0</v>
      </c>
      <c r="AH75" s="86">
        <f ca="1">IF(AG$3&gt;$BI$4,0,IF(AND(ISNUMBER(AG73),ISNUMBER(AG74),OR(LEFT(AH73,4)="jour",LEFT(AH73,4)="form")),IF(COUNTIF(fériés,AG$3)&gt;0,MOD(-$BH$4+(AG74-AG73),1)*1,MOD(-$BH$4+(AG74-AG73),1)),IF(AND(ISBLANK(AG73),ISBLANK(AG74)),IF(OR(AH73="r",AH73="c",AH73="a",AH73="m",AH73="f",AH73="cp",AH73="s",AH73="congé parent"),$BH$3,0),0)))</f>
        <v>0</v>
      </c>
      <c r="AI75" s="66">
        <f ca="1">IF(AI$3&gt;$BI$4,0,IF(OR(ISBLANK(AI73),ISBLANK(AI74),ISBLANK(AJ73),LEFT(AJ73,4)="jour",LEFT(AJ73,4)="form"),0,IF(COUNTIF(fériés,AI$3)&gt;0,MOD((AI74-AI73),1)*1,MOD((AI74-AI73),1))))</f>
        <v>0</v>
      </c>
      <c r="AJ75" s="66">
        <f ca="1">IF(AI$3&gt;$BI$4,0,IF(AND(ISNUMBER(AI73),ISNUMBER(AI74),OR(LEFT(AJ73,4)="jour",LEFT(AJ73,4)="form")),IF(COUNTIF(fériés,AI$3)&gt;0,MOD(-$BH$4+(AI74-AI73),1)*1,MOD(-$BH$4+(AI74-AI73),1)),IF(AND(ISBLANK(AI73),ISBLANK(AI74)),IF(OR(AJ73="r",AJ73="c",AJ73="a",AJ73="m",AJ73="f",AJ73="cp",AJ73="s",AJ73="congé parent"),$BH$3,0),0)))</f>
        <v>0</v>
      </c>
      <c r="AK75" s="66">
        <f ca="1">IF(AK$3&gt;$BI$4,0,IF(OR(ISBLANK(AK73),ISBLANK(AK74),ISBLANK(AL73),LEFT(AL73,4)="jour",LEFT(AL73,4)="form"),0,IF(COUNTIF(fériés,AK$3)&gt;0,MOD((AK74-AK73),1)*1,MOD((AK74-AK73),1))))</f>
        <v>0</v>
      </c>
      <c r="AL75" s="66">
        <f ca="1">IF(AK$3&gt;$BI$4,0,IF(AND(ISNUMBER(AK73),ISNUMBER(AK74),OR(LEFT(AL73,4)="jour",LEFT(AL73,4)="form")),IF(COUNTIF(fériés,AK$3)&gt;0,MOD(-$BH$4+(AK74-AK73),1)*1,MOD(-$BH$4+(AK74-AK73),1)),IF(AND(ISBLANK(AK73),ISBLANK(AK74)),IF(OR(AL73="r",AL73="c",AL73="a",AL73="m",AL73="f",AL73="cp",AL73="s",AL73="congé parent"),$BH$3,0),0)))</f>
        <v>0</v>
      </c>
      <c r="AM75" s="66">
        <f ca="1">IF(AM$3&gt;$BI$4,0,IF(OR(ISBLANK(AM73),ISBLANK(AM74),ISBLANK(AN73),LEFT(AN73,4)="jour",LEFT(AN73,4)="form"),0,IF(COUNTIF(fériés,AM$3)&gt;0,MOD((AM74-AM73),1)*1,MOD((AM74-AM73),1))))</f>
        <v>0</v>
      </c>
      <c r="AN75" s="66">
        <f ca="1">IF(AM$3&gt;$BI$4,0,IF(AND(ISNUMBER(AM73),ISNUMBER(AM74),OR(LEFT(AN73,4)="jour",LEFT(AN73,4)="form")),IF(COUNTIF(fériés,AM$3)&gt;0,MOD(-$BH$4+(AM74-AM73),1)*1,MOD(-$BH$4+(AM74-AM73),1)),IF(AND(ISBLANK(AM73),ISBLANK(AM74)),IF(OR(AN73="r",AN73="c",AN73="a",AN73="m",AN73="f",AN73="cp",AN73="s",AN73="congé parent"),$BH$3,0),0)))</f>
        <v>0</v>
      </c>
      <c r="AO75" s="86">
        <f ca="1">IF(AO$3&gt;$BI$4,0,IF(OR(ISBLANK(AO73),ISBLANK(AO74),ISBLANK(AP73),LEFT(AP73,4)="jour",LEFT(AP73,4)="form"),0,IF(COUNTIF(fériés,AO$3)&gt;0,MOD((AO74-AO73),1)*1,MOD((AO74-AO73),1))))</f>
        <v>0</v>
      </c>
      <c r="AP75" s="86">
        <f ca="1">IF(AO$3&gt;$BI$4,0,IF(AND(ISNUMBER(AO73),ISNUMBER(AO74),OR(LEFT(AP73,4)="jour",LEFT(AP73,4)="form")),IF(COUNTIF(fériés,AO$3)&gt;0,MOD(-$BH$4+(AO74-AO73),1)*1,MOD(-$BH$4+(AO74-AO73),1)),IF(AND(ISBLANK(AO73),ISBLANK(AO74)),IF(OR(AP73="r",AP73="c",AP73="a",AP73="m",AP73="f",AP73="cp",AP73="s",AP73="congé parent"),$BH$3,0),0)))</f>
        <v>0</v>
      </c>
      <c r="AQ75" s="86">
        <f ca="1">IF(AQ$3&gt;$BI$4,0,IF(OR(ISBLANK(AQ73),ISBLANK(AQ74),ISBLANK(AR73),LEFT(AR73,4)="jour",LEFT(AR73,4)="form"),0,IF(COUNTIF(fériés,AQ$3)&gt;0,MOD((AQ74-AQ73),1)*1,MOD((AQ74-AQ73),1))))</f>
        <v>0</v>
      </c>
      <c r="AR75" s="86">
        <f ca="1">IF(AQ$3&gt;$BI$4,0,IF(AND(ISNUMBER(AQ73),ISNUMBER(AQ74),OR(LEFT(AR73,4)="jour",LEFT(AR73,4)="form")),IF(COUNTIF(fériés,AQ$3)&gt;0,MOD(-$BH$4+(AQ74-AQ73),1)*1,MOD(-$BH$4+(AQ74-AQ73),1)),IF(AND(ISBLANK(AQ73),ISBLANK(AQ74)),IF(OR(AR73="r",AR73="c",AR73="a",AR73="m",AR73="f",AR73="cp",AR73="s",AR73="congé parent"),$BH$3,0),0)))</f>
        <v>0</v>
      </c>
      <c r="AS75" s="61"/>
      <c r="AT75" s="66">
        <f ca="1">IF(AT$3&gt;$BI$4,0,IF(OR(ISBLANK(AT73),ISBLANK(AT74),ISBLANK(AU73),LEFT(AU73,4)="jour",LEFT(AU73,4)="form"),0,IF(COUNTIF(fériés,AT$3)&gt;0,MOD((AT74-AT73),1)*1,MOD((AT74-AT73),1))))</f>
        <v>0</v>
      </c>
      <c r="AU75" s="66">
        <f ca="1">IF(AT$3&gt;$BI$4,0,IF(AND(ISNUMBER(AT73),ISNUMBER(AT74),OR(LEFT(AU73,4)="jour",LEFT(AU73,4)="form")),IF(COUNTIF(fériés,AT$3)&gt;0,MOD(-$BH$4+(AT74-AT73),1)*1,MOD(-$BH$4+(AT74-AT73),1)),IF(AND(ISBLANK(AT73),ISBLANK(AT74)),IF(OR(AU73="r",AU73="c",AU73="a",AU73="m",AU73="f",AU73="cp",AU73="s",AU73="congé parent"),$BH$3,0),0)))</f>
        <v>0</v>
      </c>
      <c r="AV75" s="86">
        <f ca="1">IF(AV$3&gt;$BI$4,0,IF(OR(ISBLANK(AV73),ISBLANK(AV74),ISBLANK(AW73),LEFT(AW73,4)="jour",LEFT(AW73,4)="form"),0,IF(COUNTIF(fériés,AV$3)&gt;0,MOD((AV74-AV73),1)*1,MOD((AV74-AV73),1))))</f>
        <v>0</v>
      </c>
      <c r="AW75" s="86">
        <f ca="1">IF(AV$3&gt;$BI$4,0,IF(AND(ISNUMBER(AV73),ISNUMBER(AV74),OR(LEFT(AW73,4)="jour",LEFT(AW73,4)="form")),IF(COUNTIF(fériés,AV$3)&gt;0,MOD(-$BH$4+(AV74-AV73),1)*1,MOD(-$BH$4+(AV74-AV73),1)),IF(AND(ISBLANK(AV73),ISBLANK(AV74)),IF(OR(AW73="r",AW73="c",AW73="a",AW73="m",AW73="f",AW73="cp",AW73="s",AW73="congé parent"),$BH$3,0),0)))</f>
        <v>0</v>
      </c>
      <c r="AX75" s="66">
        <f ca="1">IF(AX$3&gt;$BI$4,0,IF(OR(ISBLANK(AX73),ISBLANK(AX74),ISBLANK(AY73),LEFT(AY73,4)="jour",LEFT(AY73,4)="form"),0,IF(COUNTIF(fériés,AX$3)&gt;0,MOD((AX74-AX73),1)*1,MOD((AX74-AX73),1))))</f>
        <v>0</v>
      </c>
      <c r="AY75" s="66">
        <f ca="1">IF(AX$3&gt;$BI$4,0,IF(AND(ISNUMBER(AX73),ISNUMBER(AX74),OR(LEFT(AY73,4)="jour",LEFT(AY73,4)="form")),IF(COUNTIF(fériés,AX$3)&gt;0,MOD(-$BH$4+(AX74-AX73),1)*1,MOD(-$BH$4+(AX74-AX73),1)),IF(AND(ISBLANK(AX73),ISBLANK(AX74)),IF(OR(AY73="r",AY73="c",AY73="a",AY73="m",AY73="f",AY73="cp",AY73="s",AY73="congé parent"),$BH$3,0),0)))</f>
        <v>0</v>
      </c>
      <c r="AZ75" s="66">
        <f ca="1">IF(AZ$3&gt;$BI$4,0,IF(OR(ISBLANK(AZ73),ISBLANK(AZ74),ISBLANK(BA73),LEFT(BA73,4)="jour",LEFT(BA73,4)="form"),0,IF(COUNTIF(fériés,AZ$3)&gt;0,MOD((AZ74-AZ73),1)*1,MOD((AZ74-AZ73),1))))</f>
        <v>0</v>
      </c>
      <c r="BA75" s="66">
        <f ca="1">IF(AZ$3&gt;$BI$4,0,IF(AND(ISNUMBER(AZ73),ISNUMBER(AZ74),OR(LEFT(BA73,4)="jour",LEFT(BA73,4)="form")),IF(COUNTIF(fériés,AZ$3)&gt;0,MOD(-$BH$4+(AZ74-AZ73),1)*1,MOD(-$BH$4+(AZ74-AZ73),1)),IF(AND(ISBLANK(AZ73),ISBLANK(AZ74)),IF(OR(BA73="r",BA73="c",BA73="a",BA73="m",BA73="f",BA73="cp",BA73="s",BA73="congé parent"),$BH$3,0),0)))</f>
        <v>0</v>
      </c>
      <c r="BB75" s="66">
        <f ca="1">IF(BB$3&gt;$BI$4,0,IF(OR(ISBLANK(BB73),ISBLANK(BB74),ISBLANK(BC73),LEFT(BC73,4)="jour",LEFT(BC73,4)="form"),0,IF(COUNTIF(fériés,BB$3)&gt;0,MOD((BB74-BB73),1)*1,MOD((BB74-BB73),1))))</f>
        <v>0</v>
      </c>
      <c r="BC75" s="66">
        <f ca="1">IF(BB$3&gt;$BI$4,0,IF(AND(ISNUMBER(BB73),ISNUMBER(BB74),OR(LEFT(BC73,4)="jour",LEFT(BC73,4)="form")),IF(COUNTIF(fériés,BB$3)&gt;0,MOD(-$BH$4+(BB74-BB73),1)*1,MOD(-$BH$4+(BB74-BB73),1)),IF(AND(ISBLANK(BB73),ISBLANK(BB74)),IF(OR(BC73="r",BC73="c",BC73="a",BC73="m",BC73="f",BC73="cp",BC73="s",BC73="congé parent"),$BH$3,0),0)))</f>
        <v>0</v>
      </c>
      <c r="BD75" s="66">
        <f ca="1">IF(BD$3&gt;$BI$4,0,IF(OR(ISBLANK(BD73),ISBLANK(BD74),ISBLANK(BE73),LEFT(BE73,4)="jour",LEFT(BE73,4)="form"),0,IF(COUNTIF(fériés,BD$3)&gt;0,MOD((BD74-BD73),1)*1,MOD((BD74-BD73),1))))</f>
        <v>0</v>
      </c>
      <c r="BE75" s="66">
        <f ca="1">IF(BD$3&gt;$BI$4,0,IF(AND(ISNUMBER(BD73),ISNUMBER(BD74),OR(LEFT(BE73,4)="jour",LEFT(BE73,4)="form")),IF(COUNTIF(fériés,BD$3)&gt;0,MOD(-$BH$4+(BD74-BD73),1)*1,MOD(-$BH$4+(BD74-BD73),1)),IF(AND(ISBLANK(BD73),ISBLANK(BD74)),IF(OR(BE73="r",BE73="c",BE73="a",BE73="m",BE73="f",BE73="cp",BE73="s",BE73="congé parent"),$BH$3,0),0)))</f>
        <v>0</v>
      </c>
      <c r="BF75" s="66">
        <f ca="1">IF(BF$3&gt;$BI$4,0,IF(OR(ISBLANK(BF73),ISBLANK(BF74),ISBLANK(BG73),LEFT(BG73,4)="jour",LEFT(BG73,4)="form"),0,IF(COUNTIF(fériés,BF$3)&gt;0,MOD((BF74-BF73),1)*1,MOD((BF74-BF73),1))))</f>
        <v>0</v>
      </c>
      <c r="BG75" s="66">
        <f ca="1">IF(BF$3&gt;$BI$4,0,IF(AND(ISNUMBER(BF73),ISNUMBER(BF74),OR(LEFT(BG73,4)="jour",LEFT(BG73,4)="form")),IF(COUNTIF(fériés,BF$3)&gt;0,MOD(-$BH$4+(BF74-BF73),1)*1,MOD(-$BH$4+(BF74-BF73),1)),IF(AND(ISBLANK(BF73),ISBLANK(BF74)),IF(OR(BG73="r",BG73="c",BG73="a",BG73="m",BG73="f",BG73="cp",BG73="s",BG73="congé parent"),$BH$3,0),0)))</f>
        <v>0</v>
      </c>
      <c r="BH75" s="12">
        <f ca="1">SUM(B75:BG75)</f>
        <v>3.164583333333332</v>
      </c>
    </row>
    <row r="76" spans="1:60" ht="15.6" hidden="1" customHeight="1" thickBot="1" x14ac:dyDescent="0.4">
      <c r="A76" s="52"/>
      <c r="B76" s="66" t="str">
        <f>IF(RIGHT(C73,4)="cuht","171",IF(RIGHT(C73,4)="netu","172",IF(RIGHT(C73,4)="auht","173",IF(OR(RIGHT(C73,4)="ppou",RIGHT(C73,5)="prepa"),"360",IF(RIGHT(C73,4)="cpou","361",IF(OR(RIGHT(C73,4)="apou",RIGHT(C73,6)="molinf"),"363",IF(RIGHT(C73,4)="netp","364",IF(RIGHT(C73,4)="cmtr","365",IF(LEFT(C73,4)="form","873",IF(RIGHT(C73,7)="ce-cppt","902",""))))))))))</f>
        <v/>
      </c>
      <c r="C76" s="66" t="str">
        <f>IF(B76="","",IF(OR(B$3=Recap!$A$50,B$3=Recap!$A$51,B$3=Recap!$A$52,B$3=Recap!$A$53,B$3=Recap!$A$54,B$3=Recap!$A$55,B$3=Recap!$A$56,B$3=Recap!$A$57,B$3=Recap!$A$58,B$3=Recap!$A$59,B$3=Recap!$A$60,B$3=Recap!$A$61),(B75+C75)/1,B75+C75))</f>
        <v/>
      </c>
      <c r="D76" s="66" t="str">
        <f>IF(RIGHT(E73,4)="cuht","171",IF(RIGHT(E73,4)="netu","172",IF(RIGHT(E73,4)="auht","173",IF(OR(RIGHT(E73,4)="ppou",RIGHT(E73,5)="prepa"),"360",IF(RIGHT(E73,4)="cpou","361",IF(OR(RIGHT(E73,4)="apou",RIGHT(E73,6)="molinf"),"363",IF(RIGHT(E73,4)="netp","364",IF(RIGHT(E73,4)="cmtr","365",IF(LEFT(E73,4)="form","873",IF(RIGHT(E73,7)="ce-cppt","902",""))))))))))</f>
        <v>361</v>
      </c>
      <c r="E76" s="66">
        <f ca="1">IF(D76="","",IF(OR(D$3=Recap!$A$50,D$3=Recap!$A$51,D$3=Recap!$A$52,D$3=Recap!$A$53,D$3=Recap!$A$54,D$3=Recap!$A$55,D$3=Recap!$A$56,D$3=Recap!$A$57,D$3=Recap!$A$58,D$3=Recap!$A$59,D$3=Recap!$A$60,D$3=Recap!$A$61),(D75+E75)/1,D75+E75))</f>
        <v>0.29166666666666669</v>
      </c>
      <c r="F76" s="66" t="str">
        <f>IF(RIGHT(G73,4)="cuht","171",IF(RIGHT(G73,4)="netu","172",IF(RIGHT(G73,4)="auht","173",IF(OR(RIGHT(G73,4)="ppou",RIGHT(G73,5)="prepa"),"360",IF(RIGHT(G73,4)="cpou","361",IF(OR(RIGHT(G73,4)="apou",RIGHT(G73,6)="molinf"),"363",IF(RIGHT(G73,4)="netp","364",IF(RIGHT(G73,4)="cmtr","365",IF(LEFT(G73,4)="form","873",IF(RIGHT(G73,7)="ce-cppt","902",""))))))))))</f>
        <v>361</v>
      </c>
      <c r="G76" s="66">
        <f ca="1">IF(F76="","",IF(OR(F$3=Recap!$A$50,F$3=Recap!$A$51,F$3=Recap!$A$52,F$3=Recap!$A$53,F$3=Recap!$A$54,F$3=Recap!$A$55,F$3=Recap!$A$56,F$3=Recap!$A$57,F$3=Recap!$A$58,F$3=Recap!$A$59,F$3=Recap!$A$60,F$3=Recap!$A$61),(F75+G75)/1,F75+G75))</f>
        <v>0.31666666666666671</v>
      </c>
      <c r="H76" s="66" t="str">
        <f>IF(RIGHT(I73,4)="cuht","171",IF(RIGHT(I73,4)="netu","172",IF(RIGHT(I73,4)="auht","173",IF(OR(RIGHT(I73,4)="ppou",RIGHT(I73,5)="prepa"),"360",IF(RIGHT(I73,4)="cpou","361",IF(OR(RIGHT(I73,4)="apou",RIGHT(I73,6)="molinf"),"363",IF(RIGHT(I73,4)="netp","364",IF(RIGHT(I73,4)="cmtr","365",IF(LEFT(I73,4)="form","873",IF(RIGHT(I73,7)="ce-cppt","902",""))))))))))</f>
        <v/>
      </c>
      <c r="I76" s="66" t="str">
        <f>IF(H76="","",IF(OR(H$3=Recap!$A$50,H$3=Recap!$A$51,H$3=Recap!$A$52,H$3=Recap!$A$53,H$3=Recap!$A$54,H$3=Recap!$A$55,H$3=Recap!$A$56,H$3=Recap!$A$57,H$3=Recap!$A$58,H$3=Recap!$A$59,H$3=Recap!$A$60,H$3=Recap!$A$61),(H75+I75)/1,H75+I75))</f>
        <v/>
      </c>
      <c r="J76" s="66" t="str">
        <f>IF(RIGHT(K73,4)="cuht","171",IF(RIGHT(K73,4)="netu","172",IF(RIGHT(K73,4)="auht","173",IF(OR(RIGHT(K73,4)="ppou",RIGHT(K73,5)="prepa"),"360",IF(RIGHT(K73,4)="cpou","361",IF(OR(RIGHT(K73,4)="apou",RIGHT(K73,6)="molinf"),"363",IF(RIGHT(K73,4)="netp","364",IF(RIGHT(K73,4)="cmtr","365",IF(LEFT(K73,4)="form","873",IF(RIGHT(K73,7)="ce-cppt","902",""))))))))))</f>
        <v>361</v>
      </c>
      <c r="K76" s="66">
        <f ca="1">IF(J76="","",IF(OR(J$3=Recap!$A$50,J$3=Recap!$A$51,J$3=Recap!$A$52,J$3=Recap!$A$53,J$3=Recap!$A$54,J$3=Recap!$A$55,J$3=Recap!$A$56,J$3=Recap!$A$57,J$3=Recap!$A$58,J$3=Recap!$A$59,J$3=Recap!$A$60,J$3=Recap!$A$61),(J75+K75)/1,J75+K75))</f>
        <v>0.23958333333333331</v>
      </c>
      <c r="L76" s="86" t="str">
        <f>IF(RIGHT(M73,4)="cuht","171",IF(RIGHT(M73,4)="netu","172",IF(RIGHT(M73,4)="auht","173",IF(OR(RIGHT(M73,4)="ppou",RIGHT(M73,5)="prepa"),"360",IF(RIGHT(M73,4)="cpou","361",IF(OR(RIGHT(M73,4)="apou",RIGHT(M73,6)="molinf"),"363",IF(RIGHT(M73,4)="netp","364",IF(RIGHT(M73,4)="cmtr","365",IF(LEFT(M73,4)="form","873",IF(RIGHT(M73,7)="ce-cppt","902",""))))))))))</f>
        <v/>
      </c>
      <c r="M76" s="86" t="str">
        <f>IF(L76="","",IF(OR(L$3=Recap!$A$50,L$3=Recap!$A$51,L$3=Recap!$A$52,L$3=Recap!$A$53,L$3=Recap!$A$54,L$3=Recap!$A$55,L$3=Recap!$A$56,L$3=Recap!$A$57,L$3=Recap!$A$58,L$3=Recap!$A$59,L$3=Recap!$A$60,L$3=Recap!$A$61),(L75+M75)/1,L75+M75))</f>
        <v/>
      </c>
      <c r="N76" s="86" t="str">
        <f>IF(RIGHT(O73,4)="cuht","171",IF(RIGHT(O73,4)="netu","172",IF(RIGHT(O73,4)="auht","173",IF(OR(RIGHT(O73,4)="ppou",RIGHT(O73,5)="prepa"),"360",IF(RIGHT(O73,4)="cpou","361",IF(OR(RIGHT(O73,4)="apou",RIGHT(O73,6)="molinf"),"363",IF(RIGHT(O73,4)="netp","364",IF(RIGHT(O73,4)="cmtr","365",IF(LEFT(O73,4)="form","873",IF(RIGHT(O73,7)="ce-cppt","902",""))))))))))</f>
        <v/>
      </c>
      <c r="O76" s="86" t="str">
        <f>IF(N76="","",IF(OR(N$3=Recap!$A$50,N$3=Recap!$A$51,N$3=Recap!$A$52,N$3=Recap!$A$53,N$3=Recap!$A$54,N$3=Recap!$A$55,N$3=Recap!$A$56,N$3=Recap!$A$57,N$3=Recap!$A$58,N$3=Recap!$A$59,N$3=Recap!$A$60,N$3=Recap!$A$61),(N75+O75)/1,N75+O75))</f>
        <v/>
      </c>
      <c r="P76" s="66" t="str">
        <f>IF(RIGHT(Q73,4)="cuht","171",IF(RIGHT(Q73,4)="netu","172",IF(RIGHT(Q73,4)="auht","173",IF(OR(RIGHT(Q73,4)="ppou",RIGHT(Q73,5)="prepa"),"360",IF(RIGHT(Q73,4)="cpou","361",IF(OR(RIGHT(Q73,4)="apou",RIGHT(Q73,6)="molinf"),"363",IF(RIGHT(Q73,4)="netp","364",IF(RIGHT(Q73,4)="cmtr","365",IF(LEFT(Q73,4)="form","873",IF(RIGHT(Q73,7)="ce-cppt","902",""))))))))))</f>
        <v>171</v>
      </c>
      <c r="Q76" s="66">
        <f ca="1">IF(P76="","",IF(OR(P$3=Recap!$A$50,P$3=Recap!$A$51,P$3=Recap!$A$52,P$3=Recap!$A$53,P$3=Recap!$A$54,P$3=Recap!$A$55,P$3=Recap!$A$56,P$3=Recap!$A$57,P$3=Recap!$A$58,P$3=Recap!$A$59,P$3=Recap!$A$60,P$3=Recap!$A$61),(P75+Q75)/1,P75+Q75))</f>
        <v>0.33333333333333326</v>
      </c>
      <c r="R76" s="66" t="str">
        <f>IF(RIGHT(S73,4)="cuht","171",IF(RIGHT(S73,4)="netu","172",IF(RIGHT(S73,4)="auht","173",IF(OR(RIGHT(S73,4)="ppou",RIGHT(S73,5)="prepa"),"360",IF(RIGHT(S73,4)="cpou","361",IF(OR(RIGHT(S73,4)="apou",RIGHT(S73,6)="molinf"),"363",IF(RIGHT(S73,4)="netp","364",IF(RIGHT(S73,4)="cmtr","365",IF(LEFT(S73,4)="form","873",IF(RIGHT(S73,7)="ce-cppt","902",""))))))))))</f>
        <v>171</v>
      </c>
      <c r="S76" s="66">
        <f ca="1">IF(R76="","",IF(OR(R$3=Recap!$A$50,R$3=Recap!$A$51,R$3=Recap!$A$52,R$3=Recap!$A$53,R$3=Recap!$A$54,R$3=Recap!$A$55,R$3=Recap!$A$56,R$3=Recap!$A$57,R$3=Recap!$A$58,R$3=Recap!$A$59,R$3=Recap!$A$60,R$3=Recap!$A$61),(R75+S75)/1,R75+S75))</f>
        <v>0.33333333333333326</v>
      </c>
      <c r="T76" s="66" t="str">
        <f>IF(RIGHT(U73,4)="cuht","171",IF(RIGHT(U73,4)="netu","172",IF(RIGHT(U73,4)="auht","173",IF(OR(RIGHT(U73,4)="ppou",RIGHT(U73,5)="prepa"),"360",IF(RIGHT(U73,4)="cpou","361",IF(OR(RIGHT(U73,4)="apou",RIGHT(U73,6)="molinf"),"363",IF(RIGHT(U73,4)="netp","364",IF(RIGHT(U73,4)="cmtr","365",IF(LEFT(U73,4)="form","873",IF(RIGHT(U73,7)="ce-cppt","902",""))))))))))</f>
        <v>171</v>
      </c>
      <c r="U76" s="66">
        <f ca="1">IF(T76="","",IF(OR(T$3=Recap!$A$50,T$3=Recap!$A$51,T$3=Recap!$A$52,T$3=Recap!$A$53,T$3=Recap!$A$54,T$3=Recap!$A$55,T$3=Recap!$A$56,T$3=Recap!$A$57,T$3=Recap!$A$58,T$3=Recap!$A$59,T$3=Recap!$A$60,T$3=Recap!$A$61),(T75+U75)/1,T75+U75))</f>
        <v>0.33333333333333326</v>
      </c>
      <c r="V76" s="66" t="str">
        <f>IF(RIGHT(W73,4)="cuht","171",IF(RIGHT(W73,4)="netu","172",IF(RIGHT(W73,4)="auht","173",IF(OR(RIGHT(W73,4)="ppou",RIGHT(W73,5)="prepa"),"360",IF(RIGHT(W73,4)="cpou","361",IF(OR(RIGHT(W73,4)="apou",RIGHT(W73,6)="molinf"),"363",IF(RIGHT(W73,4)="netp","364",IF(RIGHT(W73,4)="cmtr","365",IF(LEFT(W73,4)="form","873",IF(RIGHT(W73,7)="ce-cppt","902",""))))))))))</f>
        <v>171</v>
      </c>
      <c r="W76" s="66">
        <f ca="1">IF(V76="","",IF(OR(V$3=Recap!$A$50,V$3=Recap!$A$51,V$3=Recap!$A$52,V$3=Recap!$A$53,V$3=Recap!$A$54,V$3=Recap!$A$55,V$3=Recap!$A$56,V$3=Recap!$A$57,V$3=Recap!$A$58,V$3=Recap!$A$59,V$3=Recap!$A$60,V$3=Recap!$A$61),(V75+W75)/1,V75+W75))</f>
        <v>0.33333333333333326</v>
      </c>
      <c r="X76" s="66" t="str">
        <f>IF(RIGHT(Y73,4)="cuht","171",IF(RIGHT(Y73,4)="netu","172",IF(RIGHT(Y73,4)="auht","173",IF(OR(RIGHT(Y73,4)="ppou",RIGHT(Y73,5)="prepa"),"360",IF(RIGHT(Y73,4)="cpou","361",IF(OR(RIGHT(Y73,4)="apou",RIGHT(Y73,6)="molinf"),"363",IF(RIGHT(Y73,4)="netp","364",IF(RIGHT(Y73,4)="cmtr","365",IF(LEFT(Y73,4)="form","873",IF(RIGHT(Y73,7)="ce-cppt","902",""))))))))))</f>
        <v/>
      </c>
      <c r="Y76" s="66" t="str">
        <f>IF(X76="","",IF(OR(X$3=Recap!$A$50,X$3=Recap!$A$51,X$3=Recap!$A$52,X$3=Recap!$A$53,X$3=Recap!$A$54,X$3=Recap!$A$55,X$3=Recap!$A$56,X$3=Recap!$A$57,X$3=Recap!$A$58,X$3=Recap!$A$59,X$3=Recap!$A$60,X$3=Recap!$A$61),(X75+Y75)/1,X75+Y75))</f>
        <v/>
      </c>
      <c r="Z76" s="86" t="str">
        <f>IF(RIGHT(AA73,4)="cuht","171",IF(RIGHT(AA73,4)="netu","172",IF(RIGHT(AA73,4)="auht","173",IF(OR(RIGHT(AA73,4)="ppou",RIGHT(AA73,5)="prepa"),"360",IF(RIGHT(AA73,4)="cpou","361",IF(OR(RIGHT(AA73,4)="apou",RIGHT(AA73,6)="molinf"),"363",IF(RIGHT(AA73,4)="netp","364",IF(RIGHT(AA73,4)="cmtr","365",IF(LEFT(AA73,4)="form","873",IF(RIGHT(AA73,7)="ce-cppt","902",""))))))))))</f>
        <v/>
      </c>
      <c r="AA76" s="86" t="str">
        <f>IF(Z76="","",IF(OR(Z$3=Recap!$A$50,Z$3=Recap!$A$51,Z$3=Recap!$A$52,Z$3=Recap!$A$53,Z$3=Recap!$A$54,Z$3=Recap!$A$55,Z$3=Recap!$A$56,Z$3=Recap!$A$57,Z$3=Recap!$A$58,Z$3=Recap!$A$59,Z$3=Recap!$A$60,Z$3=Recap!$A$61),(Z75+AA75)/1,Z75+AA75))</f>
        <v/>
      </c>
      <c r="AB76" s="86" t="str">
        <f>IF(RIGHT(AC73,4)="cuht","171",IF(RIGHT(AC73,4)="netu","172",IF(RIGHT(AC73,4)="auht","173",IF(OR(RIGHT(AC73,4)="ppou",RIGHT(AC73,5)="prepa"),"360",IF(RIGHT(AC73,4)="cpou","361",IF(OR(RIGHT(AC73,4)="apou",RIGHT(AC73,6)="molinf"),"363",IF(RIGHT(AC73,4)="netp","364",IF(RIGHT(AC73,4)="cmtr","365",IF(LEFT(AC73,4)="form","873",IF(RIGHT(AC73,7)="ce-cppt","902",""))))))))))</f>
        <v/>
      </c>
      <c r="AC76" s="86" t="str">
        <f>IF(AB76="","",IF(OR(AB$3=Recap!$A$50,AB$3=Recap!$A$51,AB$3=Recap!$A$52,AB$3=Recap!$A$53,AB$3=Recap!$A$54,AB$3=Recap!$A$55,AB$3=Recap!$A$56,AB$3=Recap!$A$57,AB$3=Recap!$A$58,AB$3=Recap!$A$59,AB$3=Recap!$A$60,AB$3=Recap!$A$61),(AB75+AC75)/1,AB75+AC75))</f>
        <v/>
      </c>
      <c r="AD76" s="61"/>
      <c r="AE76" s="66" t="str">
        <f>IF(RIGHT(AF73,4)="cuht","171",IF(RIGHT(AF73,4)="netu","172",IF(RIGHT(AF73,4)="auht","173",IF(OR(RIGHT(AF73,4)="ppou",RIGHT(AF73,5)="prepa"),"360",IF(RIGHT(AF73,4)="cpou","361",IF(OR(RIGHT(AF73,4)="apou",RIGHT(AF73,6)="molinf"),"363",IF(RIGHT(AF73,4)="netp","364",IF(RIGHT(AF73,4)="cmtr","365",IF(LEFT(AF73,4)="form","873",IF(RIGHT(AF73,7)="ce-cppt","902",""))))))))))</f>
        <v/>
      </c>
      <c r="AF76" s="66" t="str">
        <f>IF(AE76="","",IF(OR(AE$3=Recap!$A$50,AE$3=Recap!$A$51,AE$3=Recap!$A$52,AE$3=Recap!$A$53,AE$3=Recap!$A$54,AE$3=Recap!$A$55,AE$3=Recap!$A$56,AE$3=Recap!$A$57,AE$3=Recap!$A$58,AE$3=Recap!$A$59,AE$3=Recap!$A$60,AE$3=Recap!$A$61),(AE75+AF75)/1,AE75+AF75))</f>
        <v/>
      </c>
      <c r="AG76" s="86" t="str">
        <f>IF(RIGHT(AH73,4)="cuht","171",IF(RIGHT(AH73,4)="netu","172",IF(RIGHT(AH73,4)="auht","173",IF(OR(RIGHT(AH73,4)="ppou",RIGHT(AH73,5)="prepa"),"360",IF(RIGHT(AH73,4)="cpou","361",IF(OR(RIGHT(AH73,4)="apou",RIGHT(AH73,6)="molinf"),"363",IF(RIGHT(AH73,4)="netp","364",IF(RIGHT(AH73,4)="cmtr","365",IF(LEFT(AH73,4)="form","873",IF(RIGHT(AH73,7)="ce-cppt","902",""))))))))))</f>
        <v/>
      </c>
      <c r="AH76" s="86" t="str">
        <f>IF(AG76="","",IF(OR(AG$3=Recap!$A$50,AG$3=Recap!$A$51,AG$3=Recap!$A$52,AG$3=Recap!$A$53,AG$3=Recap!$A$54,AG$3=Recap!$A$55,AG$3=Recap!$A$56,AG$3=Recap!$A$57,AG$3=Recap!$A$58,AG$3=Recap!$A$59,AG$3=Recap!$A$60,AG$3=Recap!$A$61),(AG75+AH75)/1,AG75+AH75))</f>
        <v/>
      </c>
      <c r="AI76" s="66" t="str">
        <f>IF(RIGHT(AJ73,4)="cuht","171",IF(RIGHT(AJ73,4)="netu","172",IF(RIGHT(AJ73,4)="auht","173",IF(OR(RIGHT(AJ73,4)="ppou",RIGHT(AJ73,5)="prepa"),"360",IF(RIGHT(AJ73,4)="cpou","361",IF(OR(RIGHT(AJ73,4)="apou",RIGHT(AJ73,6)="molinf"),"363",IF(RIGHT(AJ73,4)="netp","364",IF(RIGHT(AJ73,4)="cmtr","365",IF(LEFT(AJ73,4)="form","873",IF(RIGHT(AJ73,7)="ce-cppt","902",""))))))))))</f>
        <v/>
      </c>
      <c r="AJ76" s="66" t="str">
        <f>IF(AI76="","",IF(OR(AI$3=Recap!$A$50,AI$3=Recap!$A$51,AI$3=Recap!$A$52,AI$3=Recap!$A$53,AI$3=Recap!$A$54,AI$3=Recap!$A$55,AI$3=Recap!$A$56,AI$3=Recap!$A$57,AI$3=Recap!$A$58,AI$3=Recap!$A$59,AI$3=Recap!$A$60,AI$3=Recap!$A$61),(AI75+AJ75)/1,AI75+AJ75))</f>
        <v/>
      </c>
      <c r="AK76" s="66" t="str">
        <f>IF(RIGHT(AL73,4)="cuht","171",IF(RIGHT(AL73,4)="netu","172",IF(RIGHT(AL73,4)="auht","173",IF(OR(RIGHT(AL73,4)="ppou",RIGHT(AL73,5)="prepa"),"360",IF(RIGHT(AL73,4)="cpou","361",IF(OR(RIGHT(AL73,4)="apou",RIGHT(AL73,6)="molinf"),"363",IF(RIGHT(AL73,4)="netp","364",IF(RIGHT(AL73,4)="cmtr","365",IF(LEFT(AL73,4)="form","873",IF(RIGHT(AL73,7)="ce-cppt","902",""))))))))))</f>
        <v/>
      </c>
      <c r="AL76" s="66" t="str">
        <f>IF(AK76="","",IF(OR(AK$3=Recap!$A$50,AK$3=Recap!$A$51,AK$3=Recap!$A$52,AK$3=Recap!$A$53,AK$3=Recap!$A$54,AK$3=Recap!$A$55,AK$3=Recap!$A$56,AK$3=Recap!$A$57,AK$3=Recap!$A$58,AK$3=Recap!$A$59,AK$3=Recap!$A$60,AK$3=Recap!$A$61),(AK75+AL75)/1,AK75+AL75))</f>
        <v/>
      </c>
      <c r="AM76" s="66" t="str">
        <f>IF(RIGHT(AN73,4)="cuht","171",IF(RIGHT(AN73,4)="netu","172",IF(RIGHT(AN73,4)="auht","173",IF(OR(RIGHT(AN73,4)="ppou",RIGHT(AN73,5)="prepa"),"360",IF(RIGHT(AN73,4)="cpou","361",IF(OR(RIGHT(AN73,4)="apou",RIGHT(AN73,6)="molinf"),"363",IF(RIGHT(AN73,4)="netp","364",IF(RIGHT(AN73,4)="cmtr","365",IF(LEFT(AN73,4)="form","873",IF(RIGHT(AN73,7)="ce-cppt","902",""))))))))))</f>
        <v/>
      </c>
      <c r="AN76" s="66" t="str">
        <f>IF(AM76="","",IF(OR(AM$3=Recap!$A$50,AM$3=Recap!$A$51,AM$3=Recap!$A$52,AM$3=Recap!$A$53,AM$3=Recap!$A$54,AM$3=Recap!$A$55,AM$3=Recap!$A$56,AM$3=Recap!$A$57,AM$3=Recap!$A$58,AM$3=Recap!$A$59,AM$3=Recap!$A$60,AM$3=Recap!$A$61),(AM75+AN75)/1,AM75+AN75))</f>
        <v/>
      </c>
      <c r="AO76" s="86" t="str">
        <f>IF(RIGHT(AP73,4)="cuht","171",IF(RIGHT(AP73,4)="netu","172",IF(RIGHT(AP73,4)="auht","173",IF(OR(RIGHT(AP73,4)="ppou",RIGHT(AP73,5)="prepa"),"360",IF(RIGHT(AP73,4)="cpou","361",IF(OR(RIGHT(AP73,4)="apou",RIGHT(AP73,6)="molinf"),"363",IF(RIGHT(AP73,4)="netp","364",IF(RIGHT(AP73,4)="cmtr","365",IF(LEFT(AP73,4)="form","873",IF(RIGHT(AP73,7)="ce-cppt","902",""))))))))))</f>
        <v/>
      </c>
      <c r="AP76" s="86" t="str">
        <f>IF(AO76="","",IF(OR(AO$3=Recap!$A$50,AO$3=Recap!$A$51,AO$3=Recap!$A$52,AO$3=Recap!$A$53,AO$3=Recap!$A$54,AO$3=Recap!$A$55,AO$3=Recap!$A$56,AO$3=Recap!$A$57,AO$3=Recap!$A$58,AO$3=Recap!$A$59,AO$3=Recap!$A$60,AO$3=Recap!$A$61),(AO75+AP75)/1,AO75+AP75))</f>
        <v/>
      </c>
      <c r="AQ76" s="86" t="str">
        <f>IF(RIGHT(AR73,4)="cuht","171",IF(RIGHT(AR73,4)="netu","172",IF(RIGHT(AR73,4)="auht","173",IF(OR(RIGHT(AR73,4)="ppou",RIGHT(AR73,5)="prepa"),"360",IF(RIGHT(AR73,4)="cpou","361",IF(OR(RIGHT(AR73,4)="apou",RIGHT(AR73,6)="molinf"),"363",IF(RIGHT(AR73,4)="netp","364",IF(RIGHT(AR73,4)="cmtr","365",IF(LEFT(AR73,4)="form","873",IF(RIGHT(AR73,7)="ce-cppt","902",""))))))))))</f>
        <v/>
      </c>
      <c r="AR76" s="86" t="str">
        <f>IF(AQ76="","",IF(OR(AQ$3=Recap!$A$50,AQ$3=Recap!$A$51,AQ$3=Recap!$A$52,AQ$3=Recap!$A$53,AQ$3=Recap!$A$54,AQ$3=Recap!$A$55,AQ$3=Recap!$A$56,AQ$3=Recap!$A$57,AQ$3=Recap!$A$58,AQ$3=Recap!$A$59,AQ$3=Recap!$A$60,AQ$3=Recap!$A$61),(AQ75+AR75)/1,AQ75+AR75))</f>
        <v/>
      </c>
      <c r="AS76" s="61"/>
      <c r="AT76" s="66" t="str">
        <f>IF(RIGHT(AU73,4)="cuht","171",IF(RIGHT(AU73,4)="netu","172",IF(RIGHT(AU73,4)="auht","173",IF(OR(RIGHT(AU73,4)="ppou",RIGHT(AU73,5)="prepa"),"360",IF(RIGHT(AU73,4)="cpou","361",IF(OR(RIGHT(AU73,4)="apou",RIGHT(AU73,6)="molinf"),"363",IF(RIGHT(AU73,4)="netp","364",IF(RIGHT(AU73,4)="cmtr","365",IF(LEFT(AU73,4)="form","873",IF(RIGHT(AU73,7)="ce-cppt","902",""))))))))))</f>
        <v/>
      </c>
      <c r="AU76" s="66" t="str">
        <f>IF(AT76="","",IF(OR(AT$3=Recap!$A$50,AT$3=Recap!$A$51,AT$3=Recap!$A$52,AT$3=Recap!$A$53,AT$3=Recap!$A$54,AT$3=Recap!$A$55,AT$3=Recap!$A$56,AT$3=Recap!$A$57,AT$3=Recap!$A$58,AT$3=Recap!$A$59,AT$3=Recap!$A$60,AT$3=Recap!$A$61),(AT75+AU75)/1,AT75+AU75))</f>
        <v/>
      </c>
      <c r="AV76" s="86" t="str">
        <f>IF(RIGHT(AW73,4)="cuht","171",IF(RIGHT(AW73,4)="netu","172",IF(RIGHT(AW73,4)="auht","173",IF(OR(RIGHT(AW73,4)="ppou",RIGHT(AW73,5)="prepa"),"360",IF(RIGHT(AW73,4)="cpou","361",IF(OR(RIGHT(AW73,4)="apou",RIGHT(AW73,6)="molinf"),"363",IF(RIGHT(AW73,4)="netp","364",IF(RIGHT(AW73,4)="cmtr","365",IF(LEFT(AW73,4)="form","873",IF(RIGHT(AW73,7)="ce-cppt","902",""))))))))))</f>
        <v/>
      </c>
      <c r="AW76" s="86" t="str">
        <f>IF(AV76="","",IF(OR(AV$3=Recap!$A$50,AV$3=Recap!$A$51,AV$3=Recap!$A$52,AV$3=Recap!$A$53,AV$3=Recap!$A$54,AV$3=Recap!$A$55,AV$3=Recap!$A$56,AV$3=Recap!$A$57,AV$3=Recap!$A$58,AV$3=Recap!$A$59,AV$3=Recap!$A$60,AV$3=Recap!$A$61),(AV75+AW75)/1,AV75+AW75))</f>
        <v/>
      </c>
      <c r="AX76" s="66" t="str">
        <f>IF(RIGHT(AY73,4)="cuht","171",IF(RIGHT(AY73,4)="netu","172",IF(RIGHT(AY73,4)="auht","173",IF(OR(RIGHT(AY73,4)="ppou",RIGHT(AY73,5)="prepa"),"360",IF(RIGHT(AY73,4)="cpou","361",IF(OR(RIGHT(AY73,4)="apou",RIGHT(AY73,6)="molinf"),"363",IF(RIGHT(AY73,4)="netp","364",IF(RIGHT(AY73,4)="cmtr","365",IF(LEFT(AY73,4)="form","873",IF(RIGHT(AY73,7)="ce-cppt","902",""))))))))))</f>
        <v/>
      </c>
      <c r="AY76" s="66" t="str">
        <f>IF(AX76="","",IF(OR(AX$3=Recap!$A$50,AX$3=Recap!$A$51,AX$3=Recap!$A$52,AX$3=Recap!$A$53,AX$3=Recap!$A$54,AX$3=Recap!$A$55,AX$3=Recap!$A$56,AX$3=Recap!$A$57,AX$3=Recap!$A$58,AX$3=Recap!$A$59,AX$3=Recap!$A$60,AX$3=Recap!$A$61),(AX75+AY75)/1,AX75+AY75))</f>
        <v/>
      </c>
      <c r="AZ76" s="66" t="str">
        <f>IF(RIGHT(BA73,4)="cuht","171",IF(RIGHT(BA73,4)="netu","172",IF(RIGHT(BA73,4)="auht","173",IF(OR(RIGHT(BA73,4)="ppou",RIGHT(BA73,5)="prepa"),"360",IF(RIGHT(BA73,4)="cpou","361",IF(OR(RIGHT(BA73,4)="apou",RIGHT(BA73,6)="molinf"),"363",IF(RIGHT(BA73,4)="netp","364",IF(RIGHT(BA73,4)="cmtr","365",IF(LEFT(BA73,4)="form","873",IF(RIGHT(BA73,7)="ce-cppt","902",""))))))))))</f>
        <v/>
      </c>
      <c r="BA76" s="66" t="str">
        <f>IF(AZ76="","",IF(OR(AZ$3=Recap!$A$50,AZ$3=Recap!$A$51,AZ$3=Recap!$A$52,AZ$3=Recap!$A$53,AZ$3=Recap!$A$54,AZ$3=Recap!$A$55,AZ$3=Recap!$A$56,AZ$3=Recap!$A$57,AZ$3=Recap!$A$58,AZ$3=Recap!$A$59,AZ$3=Recap!$A$60,AZ$3=Recap!$A$61),(AZ75+BA75)/1,AZ75+BA75))</f>
        <v/>
      </c>
      <c r="BB76" s="66" t="str">
        <f>IF(RIGHT(BC73,4)="cuht","171",IF(RIGHT(BC73,4)="netu","172",IF(RIGHT(BC73,4)="auht","173",IF(OR(RIGHT(BC73,4)="ppou",RIGHT(BC73,5)="prepa"),"360",IF(RIGHT(BC73,4)="cpou","361",IF(OR(RIGHT(BC73,4)="apou",RIGHT(BC73,6)="molinf"),"363",IF(RIGHT(BC73,4)="netp","364",IF(RIGHT(BC73,4)="cmtr","365",IF(LEFT(BC73,4)="form","873",IF(RIGHT(BC73,7)="ce-cppt","902",""))))))))))</f>
        <v/>
      </c>
      <c r="BC76" s="66" t="str">
        <f>IF(BB76="","",IF(OR(BB$3=Recap!$A$50,BB$3=Recap!$A$51,BB$3=Recap!$A$52,BB$3=Recap!$A$53,BB$3=Recap!$A$54,BB$3=Recap!$A$55,BB$3=Recap!$A$56,BB$3=Recap!$A$57,BB$3=Recap!$A$58,BB$3=Recap!$A$59,BB$3=Recap!$A$60,BB$3=Recap!$A$61),(BB75+BC75)/1,BB75+BC75))</f>
        <v/>
      </c>
      <c r="BD76" s="66" t="str">
        <f>IF(RIGHT(BE73,4)="cuht","171",IF(RIGHT(BE73,4)="netu","172",IF(RIGHT(BE73,4)="auht","173",IF(OR(RIGHT(BE73,4)="ppou",RIGHT(BE73,5)="prepa"),"360",IF(RIGHT(BE73,4)="cpou","361",IF(OR(RIGHT(BE73,4)="apou",RIGHT(BE73,6)="molinf"),"363",IF(RIGHT(BE73,4)="netp","364",IF(RIGHT(BE73,4)="cmtr","365",IF(LEFT(BE73,4)="form","873",IF(RIGHT(BE73,7)="ce-cppt","902",""))))))))))</f>
        <v/>
      </c>
      <c r="BE76" s="66" t="str">
        <f>IF(BD76="","",IF(OR(BD$3=Recap!$A$50,BD$3=Recap!$A$51,BD$3=Recap!$A$52,BD$3=Recap!$A$53,BD$3=Recap!$A$54,BD$3=Recap!$A$55,BD$3=Recap!$A$56,BD$3=Recap!$A$57,BD$3=Recap!$A$58,BD$3=Recap!$A$59,BD$3=Recap!$A$60,BD$3=Recap!$A$61),(BD75+BE75)/1,BD75+BE75))</f>
        <v/>
      </c>
      <c r="BF76" s="66" t="str">
        <f>IF(RIGHT(BG73,4)="cuht","171",IF(RIGHT(BG73,4)="netu","172",IF(RIGHT(BG73,4)="auht","173",IF(OR(RIGHT(BG73,4)="ppou",RIGHT(BG73,5)="prepa"),"360",IF(RIGHT(BG73,4)="cpou","361",IF(OR(RIGHT(BG73,4)="apou",RIGHT(BG73,6)="molinf"),"363",IF(RIGHT(BG73,4)="netp","364",IF(RIGHT(BG73,4)="cmtr","365",IF(LEFT(BG73,4)="form","873",IF(RIGHT(BG73,7)="ce-cppt","902",""))))))))))</f>
        <v/>
      </c>
      <c r="BG76" s="66" t="str">
        <f>IF(BF76="","",IF(OR(BF$3=Recap!$A$50,BF$3=Recap!$A$51,BF$3=Recap!$A$52,BF$3=Recap!$A$53,BF$3=Recap!$A$54,BF$3=Recap!$A$55,BF$3=Recap!$A$56,BF$3=Recap!$A$57,BF$3=Recap!$A$58,BF$3=Recap!$A$59,BF$3=Recap!$A$60,BF$3=Recap!$A$61),(BF75+BG75)/1,BF75+BG75))</f>
        <v/>
      </c>
      <c r="BH76" s="12"/>
    </row>
    <row r="77" spans="1:60" ht="14.4" customHeight="1" x14ac:dyDescent="0.3">
      <c r="A77" s="125" t="s">
        <v>106</v>
      </c>
      <c r="B77" s="81"/>
      <c r="C77" s="100"/>
      <c r="D77" s="68">
        <v>0.25</v>
      </c>
      <c r="E77" s="120" t="s">
        <v>28</v>
      </c>
      <c r="F77" s="68">
        <v>0.25</v>
      </c>
      <c r="G77" s="120" t="s">
        <v>28</v>
      </c>
      <c r="H77" s="68"/>
      <c r="I77" s="120"/>
      <c r="J77" s="68"/>
      <c r="K77" s="120"/>
      <c r="L77" s="79">
        <v>0.25</v>
      </c>
      <c r="M77" s="100" t="s">
        <v>31</v>
      </c>
      <c r="N77" s="79">
        <v>0.25</v>
      </c>
      <c r="O77" s="98" t="s">
        <v>31</v>
      </c>
      <c r="P77" s="55"/>
      <c r="Q77" s="106" t="s">
        <v>26</v>
      </c>
      <c r="R77" s="57"/>
      <c r="S77" s="106" t="s">
        <v>26</v>
      </c>
      <c r="T77" s="57"/>
      <c r="U77" s="106" t="s">
        <v>26</v>
      </c>
      <c r="V77" s="57"/>
      <c r="W77" s="106" t="s">
        <v>26</v>
      </c>
      <c r="X77" s="57"/>
      <c r="Y77" s="106" t="s">
        <v>26</v>
      </c>
      <c r="Z77" s="79"/>
      <c r="AA77" s="116"/>
      <c r="AB77" s="79"/>
      <c r="AC77" s="118"/>
      <c r="AD77" s="97">
        <f ca="1">SUM(P79:AC79)</f>
        <v>1.5833333333333333</v>
      </c>
      <c r="AE77" s="55"/>
      <c r="AF77" s="106" t="s">
        <v>26</v>
      </c>
      <c r="AG77" s="79"/>
      <c r="AH77" s="116" t="s">
        <v>27</v>
      </c>
      <c r="AI77" s="57"/>
      <c r="AJ77" s="106" t="s">
        <v>26</v>
      </c>
      <c r="AK77" s="57"/>
      <c r="AL77" s="106" t="s">
        <v>26</v>
      </c>
      <c r="AM77" s="57"/>
      <c r="AN77" s="106" t="s">
        <v>26</v>
      </c>
      <c r="AO77" s="79"/>
      <c r="AP77" s="116"/>
      <c r="AQ77" s="79"/>
      <c r="AR77" s="118"/>
      <c r="AS77" s="97">
        <f ca="1">SUM(AE79:AR79)</f>
        <v>0</v>
      </c>
      <c r="AT77" s="55"/>
      <c r="AU77" s="106"/>
      <c r="AV77" s="79"/>
      <c r="AW77" s="116"/>
      <c r="AX77" s="57"/>
      <c r="AY77" s="106"/>
      <c r="AZ77" s="57"/>
      <c r="BA77" s="106"/>
      <c r="BB77" s="57"/>
      <c r="BC77" s="106"/>
      <c r="BD77" s="57"/>
      <c r="BE77" s="106"/>
      <c r="BF77" s="57"/>
      <c r="BG77" s="122"/>
      <c r="BH77" s="124">
        <f ca="1">SUM(AT79:BG79)</f>
        <v>0</v>
      </c>
    </row>
    <row r="78" spans="1:60" ht="16.2" thickBot="1" x14ac:dyDescent="0.35">
      <c r="A78" s="126"/>
      <c r="B78" s="82"/>
      <c r="C78" s="101"/>
      <c r="D78" s="70">
        <v>0.58333333333333337</v>
      </c>
      <c r="E78" s="121"/>
      <c r="F78" s="70">
        <v>0.58333333333333337</v>
      </c>
      <c r="G78" s="121"/>
      <c r="H78" s="70"/>
      <c r="I78" s="121"/>
      <c r="J78" s="70"/>
      <c r="K78" s="121"/>
      <c r="L78" s="80">
        <v>0.58333333333333337</v>
      </c>
      <c r="M78" s="101"/>
      <c r="N78" s="80">
        <v>0.58333333333333337</v>
      </c>
      <c r="O78" s="99"/>
      <c r="P78" s="56"/>
      <c r="Q78" s="107"/>
      <c r="R78" s="58"/>
      <c r="S78" s="107"/>
      <c r="T78" s="58"/>
      <c r="U78" s="107"/>
      <c r="V78" s="58"/>
      <c r="W78" s="107"/>
      <c r="X78" s="58"/>
      <c r="Y78" s="107"/>
      <c r="Z78" s="80"/>
      <c r="AA78" s="117"/>
      <c r="AB78" s="80"/>
      <c r="AC78" s="119"/>
      <c r="AD78" s="97"/>
      <c r="AE78" s="56"/>
      <c r="AF78" s="107"/>
      <c r="AG78" s="80"/>
      <c r="AH78" s="117"/>
      <c r="AI78" s="58"/>
      <c r="AJ78" s="107"/>
      <c r="AK78" s="58"/>
      <c r="AL78" s="107"/>
      <c r="AM78" s="58"/>
      <c r="AN78" s="107"/>
      <c r="AO78" s="80"/>
      <c r="AP78" s="117"/>
      <c r="AQ78" s="80"/>
      <c r="AR78" s="119"/>
      <c r="AS78" s="97"/>
      <c r="AT78" s="56"/>
      <c r="AU78" s="107"/>
      <c r="AV78" s="80"/>
      <c r="AW78" s="117"/>
      <c r="AX78" s="58"/>
      <c r="AY78" s="107"/>
      <c r="AZ78" s="58"/>
      <c r="BA78" s="107"/>
      <c r="BB78" s="58"/>
      <c r="BC78" s="107"/>
      <c r="BD78" s="58"/>
      <c r="BE78" s="107"/>
      <c r="BF78" s="58"/>
      <c r="BG78" s="123"/>
      <c r="BH78" s="124"/>
    </row>
    <row r="79" spans="1:60" ht="15" hidden="1" customHeight="1" x14ac:dyDescent="0.4">
      <c r="A79" s="52"/>
      <c r="B79" s="66">
        <f ca="1">IF(B$3&gt;$BI$4,0,IF(OR(ISBLANK(B77),ISBLANK(B78),ISBLANK(C77),LEFT(C77,4)="jour",LEFT(C77,4)="form"),0,IF(COUNTIF(fériés,B$3)&gt;0,MOD((B78-B77),1)*1,MOD((B78-B77),1))))</f>
        <v>0</v>
      </c>
      <c r="C79" s="66">
        <f ca="1">IF(B$3&gt;$BI$4,0,IF(AND(ISNUMBER(B77),ISNUMBER(B78),OR(LEFT(C77,4)="jour",LEFT(C77,4)="form")),IF(COUNTIF(fériés,B$3)&gt;0,MOD(-$BH$4+(B78-B77),1)*1,MOD(-$BH$4+(B78-B77),1)),IF(AND(ISBLANK(B77),ISBLANK(B78)),IF(OR(C77="r",C77="c",C77="a",C77="m",C77="f",C77="cp",C77="s",C77="congé parent"),$BH$3,0),0)))</f>
        <v>0</v>
      </c>
      <c r="D79" s="66">
        <f ca="1">IF(D$3&gt;$BI$4,0,IF(OR(ISBLANK(D77),ISBLANK(D78),ISBLANK(E77),LEFT(E77,4)="jour",LEFT(E77,4)="form"),0,IF(COUNTIF(fériés,D$3)&gt;0,MOD((D78-D77),1)*1,MOD((D78-D77),1))))</f>
        <v>0.33333333333333337</v>
      </c>
      <c r="E79" s="66">
        <f ca="1">IF(D$3&gt;$BI$4,0,IF(AND(ISNUMBER(D77),ISNUMBER(D78),OR(LEFT(E77,4)="jour",LEFT(E77,4)="form")),IF(COUNTIF(fériés,D$3)&gt;0,MOD(-$BH$4+(D78-D77),1)*1,MOD(-$BH$4+(D78-D77),1)),IF(AND(ISBLANK(D77),ISBLANK(D78)),IF(OR(E77="r",E77="c",E77="a",E77="m",E77="f",E77="cp",E77="s",E77="congé parent"),$BH$3,0),0)))</f>
        <v>0</v>
      </c>
      <c r="F79" s="66">
        <f ca="1">IF(F$3&gt;$BI$4,0,IF(OR(ISBLANK(F77),ISBLANK(F78),ISBLANK(G77),LEFT(G77,4)="jour",LEFT(G77,4)="form"),0,IF(COUNTIF(fériés,F$3)&gt;0,MOD((F78-F77),1)*1,MOD((F78-F77),1))))</f>
        <v>0.33333333333333337</v>
      </c>
      <c r="G79" s="66">
        <f ca="1">IF(F$3&gt;$BI$4,0,IF(AND(ISNUMBER(F77),ISNUMBER(F78),OR(LEFT(G77,4)="jour",LEFT(G77,4)="form")),IF(COUNTIF(fériés,F$3)&gt;0,MOD(-$BH$4+(F78-F77),1)*1,MOD(-$BH$4+(F78-F77),1)),IF(AND(ISBLANK(F77),ISBLANK(F78)),IF(OR(G77="r",G77="c",G77="a",G77="m",G77="f",G77="cp",G77="s",G77="congé parent"),$BH$3,0),0)))</f>
        <v>0</v>
      </c>
      <c r="H79" s="66">
        <f ca="1">IF(H$3&gt;$BI$4,0,IF(OR(ISBLANK(H77),ISBLANK(H78),ISBLANK(I77),LEFT(I77,4)="jour",LEFT(I77,4)="form"),0,IF(COUNTIF(fériés,H$3)&gt;0,MOD((H78-H77),1)*1,MOD((H78-H77),1))))</f>
        <v>0</v>
      </c>
      <c r="I79" s="66">
        <f ca="1">IF(H$3&gt;$BI$4,0,IF(AND(ISNUMBER(H77),ISNUMBER(H78),OR(LEFT(I77,4)="jour",LEFT(I77,4)="form")),IF(COUNTIF(fériés,H$3)&gt;0,MOD(-$BH$4+(H78-H77),1)*1,MOD(-$BH$4+(H78-H77),1)),IF(AND(ISBLANK(H77),ISBLANK(H78)),IF(OR(I77="r",I77="c",I77="a",I77="m",I77="f",I77="cp",I77="s",I77="congé parent"),$BH$3,0),0)))</f>
        <v>0</v>
      </c>
      <c r="J79" s="66">
        <f ca="1">IF(J$3&gt;$BI$4,0,IF(OR(ISBLANK(J77),ISBLANK(J78),ISBLANK(K77),LEFT(K77,4)="jour",LEFT(K77,4)="form"),0,IF(COUNTIF(fériés,J$3)&gt;0,MOD((J78-J77),1)*1,MOD((J78-J77),1))))</f>
        <v>0</v>
      </c>
      <c r="K79" s="66">
        <f ca="1">IF(J$3&gt;$BI$4,0,IF(AND(ISNUMBER(J77),ISNUMBER(J78),OR(LEFT(K77,4)="jour",LEFT(K77,4)="form")),IF(COUNTIF(fériés,J$3)&gt;0,MOD(-$BH$4+(J78-J77),1)*1,MOD(-$BH$4+(J78-J77),1)),IF(AND(ISBLANK(J77),ISBLANK(J78)),IF(OR(K77="r",K77="c",K77="a",K77="m",K77="f",K77="cp",K77="s",K77="congé parent"),$BH$3,0),0)))</f>
        <v>0</v>
      </c>
      <c r="L79" s="86">
        <f ca="1">IF(L$3&gt;$BI$4,0,IF(OR(ISBLANK(L77),ISBLANK(L78),ISBLANK(M77),LEFT(M77,4)="jour",LEFT(M77,4)="form"),0,IF(COUNTIF(fériés,L$3)&gt;0,MOD((L78-L77),1)*1,MOD((L78-L77),1))))</f>
        <v>0.33333333333333337</v>
      </c>
      <c r="M79" s="86">
        <f ca="1">IF(L$3&gt;$BI$4,0,IF(AND(ISNUMBER(L77),ISNUMBER(L78),OR(LEFT(M77,4)="jour",LEFT(M77,4)="form")),IF(COUNTIF(fériés,L$3)&gt;0,MOD(-$BH$4+(L78-L77),1)*1,MOD(-$BH$4+(L78-L77),1)),IF(AND(ISBLANK(L77),ISBLANK(L78)),IF(OR(M77="r",M77="c",M77="a",M77="m",M77="f",M77="cp",M77="s",M77="congé parent"),$BH$3,0),0)))</f>
        <v>0</v>
      </c>
      <c r="N79" s="86">
        <f ca="1">IF(N$3&gt;$BI$4,0,IF(OR(ISBLANK(N77),ISBLANK(N78),ISBLANK(O77),LEFT(O77,4)="jour",LEFT(O77,4)="form"),0,IF(COUNTIF(fériés,N$3)&gt;0,MOD((N78-N77),1)*1,MOD((N78-N77),1))))</f>
        <v>0.33333333333333337</v>
      </c>
      <c r="O79" s="86">
        <f ca="1">IF(N$3&gt;$BI$4,0,IF(AND(ISNUMBER(N77),ISNUMBER(N78),OR(LEFT(O77,4)="jour",LEFT(O77,4)="form")),IF(COUNTIF(fériés,N$3)&gt;0,MOD(-$BH$4+(N78-N77),1)*1,MOD(-$BH$4+(N78-N77),1)),IF(AND(ISBLANK(N77),ISBLANK(N78)),IF(OR(O77="r",O77="c",O77="a",O77="m",O77="f",O77="cp",O77="s",O77="congé parent"),$BH$3,0),0)))</f>
        <v>0</v>
      </c>
      <c r="P79" s="66">
        <f ca="1">IF(P$3&gt;$BI$4,0,IF(OR(ISBLANK(P77),ISBLANK(P78),ISBLANK(Q77),LEFT(Q77,4)="jour",LEFT(Q77,4)="form"),0,IF(COUNTIF(fériés,P$3)&gt;0,MOD((P78-P77),1)*1,MOD((P78-P77),1))))</f>
        <v>0</v>
      </c>
      <c r="Q79" s="66">
        <f ca="1">IF(P$3&gt;$BI$4,0,IF(AND(ISNUMBER(P77),ISNUMBER(P78),OR(LEFT(Q77,4)="jour",LEFT(Q77,4)="form")),IF(COUNTIF(fériés,P$3)&gt;0,MOD(-$BH$4+(P78-P77),1)*1,MOD(-$BH$4+(P78-P77),1)),IF(AND(ISBLANK(P77),ISBLANK(P78)),IF(OR(Q77="r",Q77="c",Q77="a",Q77="m",Q77="f",Q77="cp",Q77="s",Q77="congé parent"),$BH$3,0),0)))</f>
        <v>0.31666666666666665</v>
      </c>
      <c r="R79" s="66">
        <f ca="1">IF(R$3&gt;$BI$4,0,IF(OR(ISBLANK(R77),ISBLANK(R78),ISBLANK(S77),LEFT(S77,4)="jour",LEFT(S77,4)="form"),0,IF(COUNTIF(fériés,R$3)&gt;0,MOD((R78-R77),1)*1,MOD((R78-R77),1))))</f>
        <v>0</v>
      </c>
      <c r="S79" s="66">
        <f ca="1">IF(R$3&gt;$BI$4,0,IF(AND(ISNUMBER(R77),ISNUMBER(R78),OR(LEFT(S77,4)="jour",LEFT(S77,4)="form")),IF(COUNTIF(fériés,R$3)&gt;0,MOD(-$BH$4+(R78-R77),1)*1,MOD(-$BH$4+(R78-R77),1)),IF(AND(ISBLANK(R77),ISBLANK(R78)),IF(OR(S77="r",S77="c",S77="a",S77="m",S77="f",S77="cp",S77="s",S77="congé parent"),$BH$3,0),0)))</f>
        <v>0.31666666666666665</v>
      </c>
      <c r="T79" s="66">
        <f ca="1">IF(T$3&gt;$BI$4,0,IF(OR(ISBLANK(T77),ISBLANK(T78),ISBLANK(U77),LEFT(U77,4)="jour",LEFT(U77,4)="form"),0,IF(COUNTIF(fériés,T$3)&gt;0,MOD((T78-T77),1)*1,MOD((T78-T77),1))))</f>
        <v>0</v>
      </c>
      <c r="U79" s="66">
        <f ca="1">IF(T$3&gt;$BI$4,0,IF(AND(ISNUMBER(T77),ISNUMBER(T78),OR(LEFT(U77,4)="jour",LEFT(U77,4)="form")),IF(COUNTIF(fériés,T$3)&gt;0,MOD(-$BH$4+(T78-T77),1)*1,MOD(-$BH$4+(T78-T77),1)),IF(AND(ISBLANK(T77),ISBLANK(T78)),IF(OR(U77="r",U77="c",U77="a",U77="m",U77="f",U77="cp",U77="s",U77="congé parent"),$BH$3,0),0)))</f>
        <v>0.31666666666666665</v>
      </c>
      <c r="V79" s="66">
        <f ca="1">IF(V$3&gt;$BI$4,0,IF(OR(ISBLANK(V77),ISBLANK(V78),ISBLANK(W77),LEFT(W77,4)="jour",LEFT(W77,4)="form"),0,IF(COUNTIF(fériés,V$3)&gt;0,MOD((V78-V77),1)*1,MOD((V78-V77),1))))</f>
        <v>0</v>
      </c>
      <c r="W79" s="66">
        <f ca="1">IF(V$3&gt;$BI$4,0,IF(AND(ISNUMBER(V77),ISNUMBER(V78),OR(LEFT(W77,4)="jour",LEFT(W77,4)="form")),IF(COUNTIF(fériés,V$3)&gt;0,MOD(-$BH$4+(V78-V77),1)*1,MOD(-$BH$4+(V78-V77),1)),IF(AND(ISBLANK(V77),ISBLANK(V78)),IF(OR(W77="r",W77="c",W77="a",W77="m",W77="f",W77="cp",W77="s",W77="congé parent"),$BH$3,0),0)))</f>
        <v>0.31666666666666665</v>
      </c>
      <c r="X79" s="66">
        <f ca="1">IF(X$3&gt;$BI$4,0,IF(OR(ISBLANK(X77),ISBLANK(X78),ISBLANK(Y77),LEFT(Y77,4)="jour",LEFT(Y77,4)="form"),0,IF(COUNTIF(fériés,X$3)&gt;0,MOD((X78-X77),1)*1,MOD((X78-X77),1))))</f>
        <v>0</v>
      </c>
      <c r="Y79" s="66">
        <f ca="1">IF(X$3&gt;$BI$4,0,IF(AND(ISNUMBER(X77),ISNUMBER(X78),OR(LEFT(Y77,4)="jour",LEFT(Y77,4)="form")),IF(COUNTIF(fériés,X$3)&gt;0,MOD(-$BH$4+(X78-X77),1)*1,MOD(-$BH$4+(X78-X77),1)),IF(AND(ISBLANK(X77),ISBLANK(X78)),IF(OR(Y77="r",Y77="c",Y77="a",Y77="m",Y77="f",Y77="cp",Y77="s",Y77="congé parent"),$BH$3,0),0)))</f>
        <v>0.31666666666666665</v>
      </c>
      <c r="Z79" s="86">
        <f ca="1">IF(Z$3&gt;$BI$4,0,IF(OR(ISBLANK(Z77),ISBLANK(Z78),ISBLANK(AA77),LEFT(AA77,4)="jour",LEFT(AA77,4)="form"),0,IF(COUNTIF(fériés,Z$3)&gt;0,MOD((Z78-Z77),1)*1,MOD((Z78-Z77),1))))</f>
        <v>0</v>
      </c>
      <c r="AA79" s="86">
        <f ca="1">IF(Z$3&gt;$BI$4,0,IF(AND(ISNUMBER(Z77),ISNUMBER(Z78),OR(LEFT(AA77,4)="jour",LEFT(AA77,4)="form")),IF(COUNTIF(fériés,Z$3)&gt;0,MOD(-$BH$4+(Z78-Z77),1)*1,MOD(-$BH$4+(Z78-Z77),1)),IF(AND(ISBLANK(Z77),ISBLANK(Z78)),IF(OR(AA77="r",AA77="c",AA77="a",AA77="m",AA77="f",AA77="cp",AA77="s",AA77="congé parent"),$BH$3,0),0)))</f>
        <v>0</v>
      </c>
      <c r="AB79" s="86">
        <f ca="1">IF(AB$3&gt;$BI$4,0,IF(OR(ISBLANK(AB77),ISBLANK(AB78),ISBLANK(AC77),LEFT(AC77,4)="jour",LEFT(AC77,4)="form"),0,IF(COUNTIF(fériés,AB$3)&gt;0,MOD((AB78-AB77),1)*1,MOD((AB78-AB77),1))))</f>
        <v>0</v>
      </c>
      <c r="AC79" s="86">
        <f ca="1">IF(AB$3&gt;$BI$4,0,IF(AND(ISNUMBER(AB77),ISNUMBER(AB78),OR(LEFT(AC77,4)="jour",LEFT(AC77,4)="form")),IF(COUNTIF(fériés,AB$3)&gt;0,MOD(-$BH$4+(AB78-AB77),1)*1,MOD(-$BH$4+(AB78-AB77),1)),IF(AND(ISBLANK(AB77),ISBLANK(AB78)),IF(OR(AC77="r",AC77="c",AC77="a",AC77="m",AC77="f",AC77="cp",AC77="s",AC77="congé parent"),$BH$3,0),0)))</f>
        <v>0</v>
      </c>
      <c r="AD79" s="61"/>
      <c r="AE79" s="66">
        <f ca="1">IF(AE$3&gt;$BI$4,0,IF(OR(ISBLANK(AE77),ISBLANK(AE78),ISBLANK(AF77),LEFT(AF77,4)="jour",LEFT(AF77,4)="form"),0,IF(COUNTIF(fériés,AE$3)&gt;0,MOD((AE78-AE77),1)*1,MOD((AE78-AE77),1))))</f>
        <v>0</v>
      </c>
      <c r="AF79" s="66">
        <f ca="1">IF(AE$3&gt;$BI$4,0,IF(AND(ISNUMBER(AE77),ISNUMBER(AE78),OR(LEFT(AF77,4)="jour",LEFT(AF77,4)="form")),IF(COUNTIF(fériés,AE$3)&gt;0,MOD(-$BH$4+(AE78-AE77),1)*1,MOD(-$BH$4+(AE78-AE77),1)),IF(AND(ISBLANK(AE77),ISBLANK(AE78)),IF(OR(AF77="r",AF77="c",AF77="a",AF77="m",AF77="f",AF77="cp",AF77="s",AF77="congé parent"),$BH$3,0),0)))</f>
        <v>0</v>
      </c>
      <c r="AG79" s="86">
        <f ca="1">IF(AG$3&gt;$BI$4,0,IF(OR(ISBLANK(AG77),ISBLANK(AG78),ISBLANK(AH77),LEFT(AH77,4)="jour",LEFT(AH77,4)="form"),0,IF(COUNTIF(fériés,AG$3)&gt;0,MOD((AG78-AG77),1)*1,MOD((AG78-AG77),1))))</f>
        <v>0</v>
      </c>
      <c r="AH79" s="86">
        <f ca="1">IF(AG$3&gt;$BI$4,0,IF(AND(ISNUMBER(AG77),ISNUMBER(AG78),OR(LEFT(AH77,4)="jour",LEFT(AH77,4)="form")),IF(COUNTIF(fériés,AG$3)&gt;0,MOD(-$BH$4+(AG78-AG77),1)*1,MOD(-$BH$4+(AG78-AG77),1)),IF(AND(ISBLANK(AG77),ISBLANK(AG78)),IF(OR(AH77="r",AH77="c",AH77="a",AH77="m",AH77="f",AH77="cp",AH77="s",AH77="congé parent"),$BH$3,0),0)))</f>
        <v>0</v>
      </c>
      <c r="AI79" s="66">
        <f ca="1">IF(AI$3&gt;$BI$4,0,IF(OR(ISBLANK(AI77),ISBLANK(AI78),ISBLANK(AJ77),LEFT(AJ77,4)="jour",LEFT(AJ77,4)="form"),0,IF(COUNTIF(fériés,AI$3)&gt;0,MOD((AI78-AI77),1)*1,MOD((AI78-AI77),1))))</f>
        <v>0</v>
      </c>
      <c r="AJ79" s="66">
        <f ca="1">IF(AI$3&gt;$BI$4,0,IF(AND(ISNUMBER(AI77),ISNUMBER(AI78),OR(LEFT(AJ77,4)="jour",LEFT(AJ77,4)="form")),IF(COUNTIF(fériés,AI$3)&gt;0,MOD(-$BH$4+(AI78-AI77),1)*1,MOD(-$BH$4+(AI78-AI77),1)),IF(AND(ISBLANK(AI77),ISBLANK(AI78)),IF(OR(AJ77="r",AJ77="c",AJ77="a",AJ77="m",AJ77="f",AJ77="cp",AJ77="s",AJ77="congé parent"),$BH$3,0),0)))</f>
        <v>0</v>
      </c>
      <c r="AK79" s="66">
        <f ca="1">IF(AK$3&gt;$BI$4,0,IF(OR(ISBLANK(AK77),ISBLANK(AK78),ISBLANK(AL77),LEFT(AL77,4)="jour",LEFT(AL77,4)="form"),0,IF(COUNTIF(fériés,AK$3)&gt;0,MOD((AK78-AK77),1)*1,MOD((AK78-AK77),1))))</f>
        <v>0</v>
      </c>
      <c r="AL79" s="66">
        <f ca="1">IF(AK$3&gt;$BI$4,0,IF(AND(ISNUMBER(AK77),ISNUMBER(AK78),OR(LEFT(AL77,4)="jour",LEFT(AL77,4)="form")),IF(COUNTIF(fériés,AK$3)&gt;0,MOD(-$BH$4+(AK78-AK77),1)*1,MOD(-$BH$4+(AK78-AK77),1)),IF(AND(ISBLANK(AK77),ISBLANK(AK78)),IF(OR(AL77="r",AL77="c",AL77="a",AL77="m",AL77="f",AL77="cp",AL77="s",AL77="congé parent"),$BH$3,0),0)))</f>
        <v>0</v>
      </c>
      <c r="AM79" s="66">
        <f ca="1">IF(AM$3&gt;$BI$4,0,IF(OR(ISBLANK(AM77),ISBLANK(AM78),ISBLANK(AN77),LEFT(AN77,4)="jour",LEFT(AN77,4)="form"),0,IF(COUNTIF(fériés,AM$3)&gt;0,MOD((AM78-AM77),1)*1,MOD((AM78-AM77),1))))</f>
        <v>0</v>
      </c>
      <c r="AN79" s="66">
        <f ca="1">IF(AM$3&gt;$BI$4,0,IF(AND(ISNUMBER(AM77),ISNUMBER(AM78),OR(LEFT(AN77,4)="jour",LEFT(AN77,4)="form")),IF(COUNTIF(fériés,AM$3)&gt;0,MOD(-$BH$4+(AM78-AM77),1)*1,MOD(-$BH$4+(AM78-AM77),1)),IF(AND(ISBLANK(AM77),ISBLANK(AM78)),IF(OR(AN77="r",AN77="c",AN77="a",AN77="m",AN77="f",AN77="cp",AN77="s",AN77="congé parent"),$BH$3,0),0)))</f>
        <v>0</v>
      </c>
      <c r="AO79" s="86">
        <f ca="1">IF(AO$3&gt;$BI$4,0,IF(OR(ISBLANK(AO77),ISBLANK(AO78),ISBLANK(AP77),LEFT(AP77,4)="jour",LEFT(AP77,4)="form"),0,IF(COUNTIF(fériés,AO$3)&gt;0,MOD((AO78-AO77),1)*1,MOD((AO78-AO77),1))))</f>
        <v>0</v>
      </c>
      <c r="AP79" s="86">
        <f ca="1">IF(AO$3&gt;$BI$4,0,IF(AND(ISNUMBER(AO77),ISNUMBER(AO78),OR(LEFT(AP77,4)="jour",LEFT(AP77,4)="form")),IF(COUNTIF(fériés,AO$3)&gt;0,MOD(-$BH$4+(AO78-AO77),1)*1,MOD(-$BH$4+(AO78-AO77),1)),IF(AND(ISBLANK(AO77),ISBLANK(AO78)),IF(OR(AP77="r",AP77="c",AP77="a",AP77="m",AP77="f",AP77="cp",AP77="s",AP77="congé parent"),$BH$3,0),0)))</f>
        <v>0</v>
      </c>
      <c r="AQ79" s="86">
        <f ca="1">IF(AQ$3&gt;$BI$4,0,IF(OR(ISBLANK(AQ77),ISBLANK(AQ78),ISBLANK(AR77),LEFT(AR77,4)="jour",LEFT(AR77,4)="form"),0,IF(COUNTIF(fériés,AQ$3)&gt;0,MOD((AQ78-AQ77),1)*1,MOD((AQ78-AQ77),1))))</f>
        <v>0</v>
      </c>
      <c r="AR79" s="86">
        <f ca="1">IF(AQ$3&gt;$BI$4,0,IF(AND(ISNUMBER(AQ77),ISNUMBER(AQ78),OR(LEFT(AR77,4)="jour",LEFT(AR77,4)="form")),IF(COUNTIF(fériés,AQ$3)&gt;0,MOD(-$BH$4+(AQ78-AQ77),1)*1,MOD(-$BH$4+(AQ78-AQ77),1)),IF(AND(ISBLANK(AQ77),ISBLANK(AQ78)),IF(OR(AR77="r",AR77="c",AR77="a",AR77="m",AR77="f",AR77="cp",AR77="s",AR77="congé parent"),$BH$3,0),0)))</f>
        <v>0</v>
      </c>
      <c r="AS79" s="61"/>
      <c r="AT79" s="66">
        <f ca="1">IF(AT$3&gt;$BI$4,0,IF(OR(ISBLANK(AT77),ISBLANK(AT78),ISBLANK(AU77),LEFT(AU77,4)="jour",LEFT(AU77,4)="form"),0,IF(COUNTIF(fériés,AT$3)&gt;0,MOD((AT78-AT77),1)*1,MOD((AT78-AT77),1))))</f>
        <v>0</v>
      </c>
      <c r="AU79" s="66">
        <f ca="1">IF(AT$3&gt;$BI$4,0,IF(AND(ISNUMBER(AT77),ISNUMBER(AT78),OR(LEFT(AU77,4)="jour",LEFT(AU77,4)="form")),IF(COUNTIF(fériés,AT$3)&gt;0,MOD(-$BH$4+(AT78-AT77),1)*1,MOD(-$BH$4+(AT78-AT77),1)),IF(AND(ISBLANK(AT77),ISBLANK(AT78)),IF(OR(AU77="r",AU77="c",AU77="a",AU77="m",AU77="f",AU77="cp",AU77="s",AU77="congé parent"),$BH$3,0),0)))</f>
        <v>0</v>
      </c>
      <c r="AV79" s="86">
        <f ca="1">IF(AV$3&gt;$BI$4,0,IF(OR(ISBLANK(AV77),ISBLANK(AV78),ISBLANK(AW77),LEFT(AW77,4)="jour",LEFT(AW77,4)="form"),0,IF(COUNTIF(fériés,AV$3)&gt;0,MOD((AV78-AV77),1)*1,MOD((AV78-AV77),1))))</f>
        <v>0</v>
      </c>
      <c r="AW79" s="86">
        <f ca="1">IF(AV$3&gt;$BI$4,0,IF(AND(ISNUMBER(AV77),ISNUMBER(AV78),OR(LEFT(AW77,4)="jour",LEFT(AW77,4)="form")),IF(COUNTIF(fériés,AV$3)&gt;0,MOD(-$BH$4+(AV78-AV77),1)*1,MOD(-$BH$4+(AV78-AV77),1)),IF(AND(ISBLANK(AV77),ISBLANK(AV78)),IF(OR(AW77="r",AW77="c",AW77="a",AW77="m",AW77="f",AW77="cp",AW77="s",AW77="congé parent"),$BH$3,0),0)))</f>
        <v>0</v>
      </c>
      <c r="AX79" s="66">
        <f ca="1">IF(AX$3&gt;$BI$4,0,IF(OR(ISBLANK(AX77),ISBLANK(AX78),ISBLANK(AY77),LEFT(AY77,4)="jour",LEFT(AY77,4)="form"),0,IF(COUNTIF(fériés,AX$3)&gt;0,MOD((AX78-AX77),1)*1,MOD((AX78-AX77),1))))</f>
        <v>0</v>
      </c>
      <c r="AY79" s="66">
        <f ca="1">IF(AX$3&gt;$BI$4,0,IF(AND(ISNUMBER(AX77),ISNUMBER(AX78),OR(LEFT(AY77,4)="jour",LEFT(AY77,4)="form")),IF(COUNTIF(fériés,AX$3)&gt;0,MOD(-$BH$4+(AX78-AX77),1)*1,MOD(-$BH$4+(AX78-AX77),1)),IF(AND(ISBLANK(AX77),ISBLANK(AX78)),IF(OR(AY77="r",AY77="c",AY77="a",AY77="m",AY77="f",AY77="cp",AY77="s",AY77="congé parent"),$BH$3,0),0)))</f>
        <v>0</v>
      </c>
      <c r="AZ79" s="66">
        <f ca="1">IF(AZ$3&gt;$BI$4,0,IF(OR(ISBLANK(AZ77),ISBLANK(AZ78),ISBLANK(BA77),LEFT(BA77,4)="jour",LEFT(BA77,4)="form"),0,IF(COUNTIF(fériés,AZ$3)&gt;0,MOD((AZ78-AZ77),1)*1,MOD((AZ78-AZ77),1))))</f>
        <v>0</v>
      </c>
      <c r="BA79" s="66">
        <f ca="1">IF(AZ$3&gt;$BI$4,0,IF(AND(ISNUMBER(AZ77),ISNUMBER(AZ78),OR(LEFT(BA77,4)="jour",LEFT(BA77,4)="form")),IF(COUNTIF(fériés,AZ$3)&gt;0,MOD(-$BH$4+(AZ78-AZ77),1)*1,MOD(-$BH$4+(AZ78-AZ77),1)),IF(AND(ISBLANK(AZ77),ISBLANK(AZ78)),IF(OR(BA77="r",BA77="c",BA77="a",BA77="m",BA77="f",BA77="cp",BA77="s",BA77="congé parent"),$BH$3,0),0)))</f>
        <v>0</v>
      </c>
      <c r="BB79" s="66">
        <f ca="1">IF(BB$3&gt;$BI$4,0,IF(OR(ISBLANK(BB77),ISBLANK(BB78),ISBLANK(BC77),LEFT(BC77,4)="jour",LEFT(BC77,4)="form"),0,IF(COUNTIF(fériés,BB$3)&gt;0,MOD((BB78-BB77),1)*1,MOD((BB78-BB77),1))))</f>
        <v>0</v>
      </c>
      <c r="BC79" s="66">
        <f ca="1">IF(BB$3&gt;$BI$4,0,IF(AND(ISNUMBER(BB77),ISNUMBER(BB78),OR(LEFT(BC77,4)="jour",LEFT(BC77,4)="form")),IF(COUNTIF(fériés,BB$3)&gt;0,MOD(-$BH$4+(BB78-BB77),1)*1,MOD(-$BH$4+(BB78-BB77),1)),IF(AND(ISBLANK(BB77),ISBLANK(BB78)),IF(OR(BC77="r",BC77="c",BC77="a",BC77="m",BC77="f",BC77="cp",BC77="s",BC77="congé parent"),$BH$3,0),0)))</f>
        <v>0</v>
      </c>
      <c r="BD79" s="66">
        <f ca="1">IF(BD$3&gt;$BI$4,0,IF(OR(ISBLANK(BD77),ISBLANK(BD78),ISBLANK(BE77),LEFT(BE77,4)="jour",LEFT(BE77,4)="form"),0,IF(COUNTIF(fériés,BD$3)&gt;0,MOD((BD78-BD77),1)*1,MOD((BD78-BD77),1))))</f>
        <v>0</v>
      </c>
      <c r="BE79" s="66">
        <f ca="1">IF(BD$3&gt;$BI$4,0,IF(AND(ISNUMBER(BD77),ISNUMBER(BD78),OR(LEFT(BE77,4)="jour",LEFT(BE77,4)="form")),IF(COUNTIF(fériés,BD$3)&gt;0,MOD(-$BH$4+(BD78-BD77),1)*1,MOD(-$BH$4+(BD78-BD77),1)),IF(AND(ISBLANK(BD77),ISBLANK(BD78)),IF(OR(BE77="r",BE77="c",BE77="a",BE77="m",BE77="f",BE77="cp",BE77="s",BE77="congé parent"),$BH$3,0),0)))</f>
        <v>0</v>
      </c>
      <c r="BF79" s="66">
        <f ca="1">IF(BF$3&gt;$BI$4,0,IF(OR(ISBLANK(BF77),ISBLANK(BF78),ISBLANK(BG77),LEFT(BG77,4)="jour",LEFT(BG77,4)="form"),0,IF(COUNTIF(fériés,BF$3)&gt;0,MOD((BF78-BF77),1)*1,MOD((BF78-BF77),1))))</f>
        <v>0</v>
      </c>
      <c r="BG79" s="66">
        <f ca="1">IF(BF$3&gt;$BI$4,0,IF(AND(ISNUMBER(BF77),ISNUMBER(BF78),OR(LEFT(BG77,4)="jour",LEFT(BG77,4)="form")),IF(COUNTIF(fériés,BF$3)&gt;0,MOD(-$BH$4+(BF78-BF77),1)*1,MOD(-$BH$4+(BF78-BF77),1)),IF(AND(ISBLANK(BF77),ISBLANK(BF78)),IF(OR(BG77="r",BG77="c",BG77="a",BG77="m",BG77="f",BG77="cp",BG77="s",BG77="congé parent"),$BH$3,0),0)))</f>
        <v>0</v>
      </c>
      <c r="BH79" s="12">
        <f ca="1">SUM(B79:BG79)</f>
        <v>2.9166666666666661</v>
      </c>
    </row>
    <row r="80" spans="1:60" ht="15.6" hidden="1" customHeight="1" thickBot="1" x14ac:dyDescent="0.4">
      <c r="A80" s="52"/>
      <c r="B80" s="66" t="str">
        <f>IF(RIGHT(C77,4)="cuht","171",IF(RIGHT(C77,4)="netu","172",IF(RIGHT(C77,4)="auht","173",IF(OR(RIGHT(C77,4)="ppou",RIGHT(C77,5)="prepa"),"360",IF(RIGHT(C77,4)="cpou","361",IF(OR(RIGHT(C77,4)="apou",RIGHT(C77,6)="molinf"),"363",IF(RIGHT(C77,4)="netp","364",IF(RIGHT(C77,4)="cmtr","365",IF(LEFT(C77,4)="form","873",IF(RIGHT(C77,7)="ce-cppt","902",""))))))))))</f>
        <v/>
      </c>
      <c r="C80" s="66" t="str">
        <f>IF(B80="","",IF(OR(B$3=Recap!$A$50,B$3=Recap!$A$51,B$3=Recap!$A$52,B$3=Recap!$A$53,B$3=Recap!$A$54,B$3=Recap!$A$55,B$3=Recap!$A$56,B$3=Recap!$A$57,B$3=Recap!$A$58,B$3=Recap!$A$59,B$3=Recap!$A$60,B$3=Recap!$A$61),(B79+C79)/1,B79+C79))</f>
        <v/>
      </c>
      <c r="D80" s="66" t="str">
        <f>IF(RIGHT(E77,4)="cuht","171",IF(RIGHT(E77,4)="netu","172",IF(RIGHT(E77,4)="auht","173",IF(OR(RIGHT(E77,4)="ppou",RIGHT(E77,5)="prepa"),"360",IF(RIGHT(E77,4)="cpou","361",IF(OR(RIGHT(E77,4)="apou",RIGHT(E77,6)="molinf"),"363",IF(RIGHT(E77,4)="netp","364",IF(RIGHT(E77,4)="cmtr","365",IF(LEFT(E77,4)="form","873",IF(RIGHT(E77,7)="ce-cppt","902",""))))))))))</f>
        <v>171</v>
      </c>
      <c r="E80" s="66">
        <f ca="1">IF(D80="","",IF(OR(D$3=Recap!$A$50,D$3=Recap!$A$51,D$3=Recap!$A$52,D$3=Recap!$A$53,D$3=Recap!$A$54,D$3=Recap!$A$55,D$3=Recap!$A$56,D$3=Recap!$A$57,D$3=Recap!$A$58,D$3=Recap!$A$59,D$3=Recap!$A$60,D$3=Recap!$A$61),(D79+E79)/1,D79+E79))</f>
        <v>0.33333333333333337</v>
      </c>
      <c r="F80" s="66" t="str">
        <f>IF(RIGHT(G77,4)="cuht","171",IF(RIGHT(G77,4)="netu","172",IF(RIGHT(G77,4)="auht","173",IF(OR(RIGHT(G77,4)="ppou",RIGHT(G77,5)="prepa"),"360",IF(RIGHT(G77,4)="cpou","361",IF(OR(RIGHT(G77,4)="apou",RIGHT(G77,6)="molinf"),"363",IF(RIGHT(G77,4)="netp","364",IF(RIGHT(G77,4)="cmtr","365",IF(LEFT(G77,4)="form","873",IF(RIGHT(G77,7)="ce-cppt","902",""))))))))))</f>
        <v>171</v>
      </c>
      <c r="G80" s="66">
        <f ca="1">IF(F80="","",IF(OR(F$3=Recap!$A$50,F$3=Recap!$A$51,F$3=Recap!$A$52,F$3=Recap!$A$53,F$3=Recap!$A$54,F$3=Recap!$A$55,F$3=Recap!$A$56,F$3=Recap!$A$57,F$3=Recap!$A$58,F$3=Recap!$A$59,F$3=Recap!$A$60,F$3=Recap!$A$61),(F79+G79)/1,F79+G79))</f>
        <v>0.33333333333333337</v>
      </c>
      <c r="H80" s="66" t="str">
        <f>IF(RIGHT(I77,4)="cuht","171",IF(RIGHT(I77,4)="netu","172",IF(RIGHT(I77,4)="auht","173",IF(OR(RIGHT(I77,4)="ppou",RIGHT(I77,5)="prepa"),"360",IF(RIGHT(I77,4)="cpou","361",IF(OR(RIGHT(I77,4)="apou",RIGHT(I77,6)="molinf"),"363",IF(RIGHT(I77,4)="netp","364",IF(RIGHT(I77,4)="cmtr","365",IF(LEFT(I77,4)="form","873",IF(RIGHT(I77,7)="ce-cppt","902",""))))))))))</f>
        <v/>
      </c>
      <c r="I80" s="66" t="str">
        <f>IF(H80="","",IF(OR(H$3=Recap!$A$50,H$3=Recap!$A$51,H$3=Recap!$A$52,H$3=Recap!$A$53,H$3=Recap!$A$54,H$3=Recap!$A$55,H$3=Recap!$A$56,H$3=Recap!$A$57,H$3=Recap!$A$58,H$3=Recap!$A$59,H$3=Recap!$A$60,H$3=Recap!$A$61),(H79+I79)/1,H79+I79))</f>
        <v/>
      </c>
      <c r="J80" s="66" t="str">
        <f>IF(RIGHT(K77,4)="cuht","171",IF(RIGHT(K77,4)="netu","172",IF(RIGHT(K77,4)="auht","173",IF(OR(RIGHT(K77,4)="ppou",RIGHT(K77,5)="prepa"),"360",IF(RIGHT(K77,4)="cpou","361",IF(OR(RIGHT(K77,4)="apou",RIGHT(K77,6)="molinf"),"363",IF(RIGHT(K77,4)="netp","364",IF(RIGHT(K77,4)="cmtr","365",IF(LEFT(K77,4)="form","873",IF(RIGHT(K77,7)="ce-cppt","902",""))))))))))</f>
        <v/>
      </c>
      <c r="K80" s="66" t="str">
        <f>IF(J80="","",IF(OR(J$3=Recap!$A$50,J$3=Recap!$A$51,J$3=Recap!$A$52,J$3=Recap!$A$53,J$3=Recap!$A$54,J$3=Recap!$A$55,J$3=Recap!$A$56,J$3=Recap!$A$57,J$3=Recap!$A$58,J$3=Recap!$A$59,J$3=Recap!$A$60,J$3=Recap!$A$61),(J79+K79)/1,J79+K79))</f>
        <v/>
      </c>
      <c r="L80" s="86" t="str">
        <f>IF(RIGHT(M77,4)="cuht","171",IF(RIGHT(M77,4)="netu","172",IF(RIGHT(M77,4)="auht","173",IF(OR(RIGHT(M77,4)="ppou",RIGHT(M77,5)="prepa"),"360",IF(RIGHT(M77,4)="cpou","361",IF(OR(RIGHT(M77,4)="apou",RIGHT(M77,6)="molinf"),"363",IF(RIGHT(M77,4)="netp","364",IF(RIGHT(M77,4)="cmtr","365",IF(LEFT(M77,4)="form","873",IF(RIGHT(M77,7)="ce-cppt","902",""))))))))))</f>
        <v>360</v>
      </c>
      <c r="M80" s="86">
        <f ca="1">IF(L80="","",IF(OR(L$3=Recap!$A$50,L$3=Recap!$A$51,L$3=Recap!$A$52,L$3=Recap!$A$53,L$3=Recap!$A$54,L$3=Recap!$A$55,L$3=Recap!$A$56,L$3=Recap!$A$57,L$3=Recap!$A$58,L$3=Recap!$A$59,L$3=Recap!$A$60,L$3=Recap!$A$61),(L79+M79)/1,L79+M79))</f>
        <v>0.33333333333333337</v>
      </c>
      <c r="N80" s="86" t="str">
        <f>IF(RIGHT(O77,4)="cuht","171",IF(RIGHT(O77,4)="netu","172",IF(RIGHT(O77,4)="auht","173",IF(OR(RIGHT(O77,4)="ppou",RIGHT(O77,5)="prepa"),"360",IF(RIGHT(O77,4)="cpou","361",IF(OR(RIGHT(O77,4)="apou",RIGHT(O77,6)="molinf"),"363",IF(RIGHT(O77,4)="netp","364",IF(RIGHT(O77,4)="cmtr","365",IF(LEFT(O77,4)="form","873",IF(RIGHT(O77,7)="ce-cppt","902",""))))))))))</f>
        <v>360</v>
      </c>
      <c r="O80" s="86">
        <f ca="1">IF(N80="","",IF(OR(N$3=Recap!$A$50,N$3=Recap!$A$51,N$3=Recap!$A$52,N$3=Recap!$A$53,N$3=Recap!$A$54,N$3=Recap!$A$55,N$3=Recap!$A$56,N$3=Recap!$A$57,N$3=Recap!$A$58,N$3=Recap!$A$59,N$3=Recap!$A$60,N$3=Recap!$A$61),(N79+O79)/1,N79+O79))</f>
        <v>0.33333333333333337</v>
      </c>
      <c r="P80" s="66" t="str">
        <f>IF(RIGHT(Q77,4)="cuht","171",IF(RIGHT(Q77,4)="netu","172",IF(RIGHT(Q77,4)="auht","173",IF(OR(RIGHT(Q77,4)="ppou",RIGHT(Q77,5)="prepa"),"360",IF(RIGHT(Q77,4)="cpou","361",IF(OR(RIGHT(Q77,4)="apou",RIGHT(Q77,6)="molinf"),"363",IF(RIGHT(Q77,4)="netp","364",IF(RIGHT(Q77,4)="cmtr","365",IF(LEFT(Q77,4)="form","873",IF(RIGHT(Q77,7)="ce-cppt","902",""))))))))))</f>
        <v/>
      </c>
      <c r="Q80" s="66" t="str">
        <f>IF(P80="","",IF(OR(P$3=Recap!$A$50,P$3=Recap!$A$51,P$3=Recap!$A$52,P$3=Recap!$A$53,P$3=Recap!$A$54,P$3=Recap!$A$55,P$3=Recap!$A$56,P$3=Recap!$A$57,P$3=Recap!$A$58,P$3=Recap!$A$59,P$3=Recap!$A$60,P$3=Recap!$A$61),(P79+Q79)/1,P79+Q79))</f>
        <v/>
      </c>
      <c r="R80" s="66" t="str">
        <f>IF(RIGHT(S77,4)="cuht","171",IF(RIGHT(S77,4)="netu","172",IF(RIGHT(S77,4)="auht","173",IF(OR(RIGHT(S77,4)="ppou",RIGHT(S77,5)="prepa"),"360",IF(RIGHT(S77,4)="cpou","361",IF(OR(RIGHT(S77,4)="apou",RIGHT(S77,6)="molinf"),"363",IF(RIGHT(S77,4)="netp","364",IF(RIGHT(S77,4)="cmtr","365",IF(LEFT(S77,4)="form","873",IF(RIGHT(S77,7)="ce-cppt","902",""))))))))))</f>
        <v/>
      </c>
      <c r="S80" s="66" t="str">
        <f>IF(R80="","",IF(OR(R$3=Recap!$A$50,R$3=Recap!$A$51,R$3=Recap!$A$52,R$3=Recap!$A$53,R$3=Recap!$A$54,R$3=Recap!$A$55,R$3=Recap!$A$56,R$3=Recap!$A$57,R$3=Recap!$A$58,R$3=Recap!$A$59,R$3=Recap!$A$60,R$3=Recap!$A$61),(R79+S79)/1,R79+S79))</f>
        <v/>
      </c>
      <c r="T80" s="66" t="str">
        <f>IF(RIGHT(U77,4)="cuht","171",IF(RIGHT(U77,4)="netu","172",IF(RIGHT(U77,4)="auht","173",IF(OR(RIGHT(U77,4)="ppou",RIGHT(U77,5)="prepa"),"360",IF(RIGHT(U77,4)="cpou","361",IF(OR(RIGHT(U77,4)="apou",RIGHT(U77,6)="molinf"),"363",IF(RIGHT(U77,4)="netp","364",IF(RIGHT(U77,4)="cmtr","365",IF(LEFT(U77,4)="form","873",IF(RIGHT(U77,7)="ce-cppt","902",""))))))))))</f>
        <v/>
      </c>
      <c r="U80" s="66" t="str">
        <f>IF(T80="","",IF(OR(T$3=Recap!$A$50,T$3=Recap!$A$51,T$3=Recap!$A$52,T$3=Recap!$A$53,T$3=Recap!$A$54,T$3=Recap!$A$55,T$3=Recap!$A$56,T$3=Recap!$A$57,T$3=Recap!$A$58,T$3=Recap!$A$59,T$3=Recap!$A$60,T$3=Recap!$A$61),(T79+U79)/1,T79+U79))</f>
        <v/>
      </c>
      <c r="V80" s="66" t="str">
        <f>IF(RIGHT(W77,4)="cuht","171",IF(RIGHT(W77,4)="netu","172",IF(RIGHT(W77,4)="auht","173",IF(OR(RIGHT(W77,4)="ppou",RIGHT(W77,5)="prepa"),"360",IF(RIGHT(W77,4)="cpou","361",IF(OR(RIGHT(W77,4)="apou",RIGHT(W77,6)="molinf"),"363",IF(RIGHT(W77,4)="netp","364",IF(RIGHT(W77,4)="cmtr","365",IF(LEFT(W77,4)="form","873",IF(RIGHT(W77,7)="ce-cppt","902",""))))))))))</f>
        <v/>
      </c>
      <c r="W80" s="66" t="str">
        <f>IF(V80="","",IF(OR(V$3=Recap!$A$50,V$3=Recap!$A$51,V$3=Recap!$A$52,V$3=Recap!$A$53,V$3=Recap!$A$54,V$3=Recap!$A$55,V$3=Recap!$A$56,V$3=Recap!$A$57,V$3=Recap!$A$58,V$3=Recap!$A$59,V$3=Recap!$A$60,V$3=Recap!$A$61),(V79+W79)/1,V79+W79))</f>
        <v/>
      </c>
      <c r="X80" s="66" t="str">
        <f>IF(RIGHT(Y77,4)="cuht","171",IF(RIGHT(Y77,4)="netu","172",IF(RIGHT(Y77,4)="auht","173",IF(OR(RIGHT(Y77,4)="ppou",RIGHT(Y77,5)="prepa"),"360",IF(RIGHT(Y77,4)="cpou","361",IF(OR(RIGHT(Y77,4)="apou",RIGHT(Y77,6)="molinf"),"363",IF(RIGHT(Y77,4)="netp","364",IF(RIGHT(Y77,4)="cmtr","365",IF(LEFT(Y77,4)="form","873",IF(RIGHT(Y77,7)="ce-cppt","902",""))))))))))</f>
        <v/>
      </c>
      <c r="Y80" s="66" t="str">
        <f>IF(X80="","",IF(OR(X$3=Recap!$A$50,X$3=Recap!$A$51,X$3=Recap!$A$52,X$3=Recap!$A$53,X$3=Recap!$A$54,X$3=Recap!$A$55,X$3=Recap!$A$56,X$3=Recap!$A$57,X$3=Recap!$A$58,X$3=Recap!$A$59,X$3=Recap!$A$60,X$3=Recap!$A$61),(X79+Y79)/1,X79+Y79))</f>
        <v/>
      </c>
      <c r="Z80" s="86" t="str">
        <f>IF(RIGHT(AA77,4)="cuht","171",IF(RIGHT(AA77,4)="netu","172",IF(RIGHT(AA77,4)="auht","173",IF(OR(RIGHT(AA77,4)="ppou",RIGHT(AA77,5)="prepa"),"360",IF(RIGHT(AA77,4)="cpou","361",IF(OR(RIGHT(AA77,4)="apou",RIGHT(AA77,6)="molinf"),"363",IF(RIGHT(AA77,4)="netp","364",IF(RIGHT(AA77,4)="cmtr","365",IF(LEFT(AA77,4)="form","873",IF(RIGHT(AA77,7)="ce-cppt","902",""))))))))))</f>
        <v/>
      </c>
      <c r="AA80" s="86" t="str">
        <f>IF(Z80="","",IF(OR(Z$3=Recap!$A$50,Z$3=Recap!$A$51,Z$3=Recap!$A$52,Z$3=Recap!$A$53,Z$3=Recap!$A$54,Z$3=Recap!$A$55,Z$3=Recap!$A$56,Z$3=Recap!$A$57,Z$3=Recap!$A$58,Z$3=Recap!$A$59,Z$3=Recap!$A$60,Z$3=Recap!$A$61),(Z79+AA79)/1,Z79+AA79))</f>
        <v/>
      </c>
      <c r="AB80" s="86" t="str">
        <f>IF(RIGHT(AC77,4)="cuht","171",IF(RIGHT(AC77,4)="netu","172",IF(RIGHT(AC77,4)="auht","173",IF(OR(RIGHT(AC77,4)="ppou",RIGHT(AC77,5)="prepa"),"360",IF(RIGHT(AC77,4)="cpou","361",IF(OR(RIGHT(AC77,4)="apou",RIGHT(AC77,6)="molinf"),"363",IF(RIGHT(AC77,4)="netp","364",IF(RIGHT(AC77,4)="cmtr","365",IF(LEFT(AC77,4)="form","873",IF(RIGHT(AC77,7)="ce-cppt","902",""))))))))))</f>
        <v/>
      </c>
      <c r="AC80" s="86" t="str">
        <f>IF(AB80="","",IF(OR(AB$3=Recap!$A$50,AB$3=Recap!$A$51,AB$3=Recap!$A$52,AB$3=Recap!$A$53,AB$3=Recap!$A$54,AB$3=Recap!$A$55,AB$3=Recap!$A$56,AB$3=Recap!$A$57,AB$3=Recap!$A$58,AB$3=Recap!$A$59,AB$3=Recap!$A$60,AB$3=Recap!$A$61),(AB79+AC79)/1,AB79+AC79))</f>
        <v/>
      </c>
      <c r="AD80" s="61"/>
      <c r="AE80" s="66" t="str">
        <f>IF(RIGHT(AF77,4)="cuht","171",IF(RIGHT(AF77,4)="netu","172",IF(RIGHT(AF77,4)="auht","173",IF(OR(RIGHT(AF77,4)="ppou",RIGHT(AF77,5)="prepa"),"360",IF(RIGHT(AF77,4)="cpou","361",IF(OR(RIGHT(AF77,4)="apou",RIGHT(AF77,6)="molinf"),"363",IF(RIGHT(AF77,4)="netp","364",IF(RIGHT(AF77,4)="cmtr","365",IF(LEFT(AF77,4)="form","873",IF(RIGHT(AF77,7)="ce-cppt","902",""))))))))))</f>
        <v/>
      </c>
      <c r="AF80" s="66" t="str">
        <f>IF(AE80="","",IF(OR(AE$3=Recap!$A$50,AE$3=Recap!$A$51,AE$3=Recap!$A$52,AE$3=Recap!$A$53,AE$3=Recap!$A$54,AE$3=Recap!$A$55,AE$3=Recap!$A$56,AE$3=Recap!$A$57,AE$3=Recap!$A$58,AE$3=Recap!$A$59,AE$3=Recap!$A$60,AE$3=Recap!$A$61),(AE79+AF79)/1,AE79+AF79))</f>
        <v/>
      </c>
      <c r="AG80" s="86" t="str">
        <f>IF(RIGHT(AH77,4)="cuht","171",IF(RIGHT(AH77,4)="netu","172",IF(RIGHT(AH77,4)="auht","173",IF(OR(RIGHT(AH77,4)="ppou",RIGHT(AH77,5)="prepa"),"360",IF(RIGHT(AH77,4)="cpou","361",IF(OR(RIGHT(AH77,4)="apou",RIGHT(AH77,6)="molinf"),"363",IF(RIGHT(AH77,4)="netp","364",IF(RIGHT(AH77,4)="cmtr","365",IF(LEFT(AH77,4)="form","873",IF(RIGHT(AH77,7)="ce-cppt","902",""))))))))))</f>
        <v/>
      </c>
      <c r="AH80" s="86" t="str">
        <f>IF(AG80="","",IF(OR(AG$3=Recap!$A$50,AG$3=Recap!$A$51,AG$3=Recap!$A$52,AG$3=Recap!$A$53,AG$3=Recap!$A$54,AG$3=Recap!$A$55,AG$3=Recap!$A$56,AG$3=Recap!$A$57,AG$3=Recap!$A$58,AG$3=Recap!$A$59,AG$3=Recap!$A$60,AG$3=Recap!$A$61),(AG79+AH79)/1,AG79+AH79))</f>
        <v/>
      </c>
      <c r="AI80" s="66" t="str">
        <f>IF(RIGHT(AJ77,4)="cuht","171",IF(RIGHT(AJ77,4)="netu","172",IF(RIGHT(AJ77,4)="auht","173",IF(OR(RIGHT(AJ77,4)="ppou",RIGHT(AJ77,5)="prepa"),"360",IF(RIGHT(AJ77,4)="cpou","361",IF(OR(RIGHT(AJ77,4)="apou",RIGHT(AJ77,6)="molinf"),"363",IF(RIGHT(AJ77,4)="netp","364",IF(RIGHT(AJ77,4)="cmtr","365",IF(LEFT(AJ77,4)="form","873",IF(RIGHT(AJ77,7)="ce-cppt","902",""))))))))))</f>
        <v/>
      </c>
      <c r="AJ80" s="66" t="str">
        <f>IF(AI80="","",IF(OR(AI$3=Recap!$A$50,AI$3=Recap!$A$51,AI$3=Recap!$A$52,AI$3=Recap!$A$53,AI$3=Recap!$A$54,AI$3=Recap!$A$55,AI$3=Recap!$A$56,AI$3=Recap!$A$57,AI$3=Recap!$A$58,AI$3=Recap!$A$59,AI$3=Recap!$A$60,AI$3=Recap!$A$61),(AI79+AJ79)/1,AI79+AJ79))</f>
        <v/>
      </c>
      <c r="AK80" s="66" t="str">
        <f>IF(RIGHT(AL77,4)="cuht","171",IF(RIGHT(AL77,4)="netu","172",IF(RIGHT(AL77,4)="auht","173",IF(OR(RIGHT(AL77,4)="ppou",RIGHT(AL77,5)="prepa"),"360",IF(RIGHT(AL77,4)="cpou","361",IF(OR(RIGHT(AL77,4)="apou",RIGHT(AL77,6)="molinf"),"363",IF(RIGHT(AL77,4)="netp","364",IF(RIGHT(AL77,4)="cmtr","365",IF(LEFT(AL77,4)="form","873",IF(RIGHT(AL77,7)="ce-cppt","902",""))))))))))</f>
        <v/>
      </c>
      <c r="AL80" s="66" t="str">
        <f>IF(AK80="","",IF(OR(AK$3=Recap!$A$50,AK$3=Recap!$A$51,AK$3=Recap!$A$52,AK$3=Recap!$A$53,AK$3=Recap!$A$54,AK$3=Recap!$A$55,AK$3=Recap!$A$56,AK$3=Recap!$A$57,AK$3=Recap!$A$58,AK$3=Recap!$A$59,AK$3=Recap!$A$60,AK$3=Recap!$A$61),(AK79+AL79)/1,AK79+AL79))</f>
        <v/>
      </c>
      <c r="AM80" s="66" t="str">
        <f>IF(RIGHT(AN77,4)="cuht","171",IF(RIGHT(AN77,4)="netu","172",IF(RIGHT(AN77,4)="auht","173",IF(OR(RIGHT(AN77,4)="ppou",RIGHT(AN77,5)="prepa"),"360",IF(RIGHT(AN77,4)="cpou","361",IF(OR(RIGHT(AN77,4)="apou",RIGHT(AN77,6)="molinf"),"363",IF(RIGHT(AN77,4)="netp","364",IF(RIGHT(AN77,4)="cmtr","365",IF(LEFT(AN77,4)="form","873",IF(RIGHT(AN77,7)="ce-cppt","902",""))))))))))</f>
        <v/>
      </c>
      <c r="AN80" s="66" t="str">
        <f>IF(AM80="","",IF(OR(AM$3=Recap!$A$50,AM$3=Recap!$A$51,AM$3=Recap!$A$52,AM$3=Recap!$A$53,AM$3=Recap!$A$54,AM$3=Recap!$A$55,AM$3=Recap!$A$56,AM$3=Recap!$A$57,AM$3=Recap!$A$58,AM$3=Recap!$A$59,AM$3=Recap!$A$60,AM$3=Recap!$A$61),(AM79+AN79)/1,AM79+AN79))</f>
        <v/>
      </c>
      <c r="AO80" s="86" t="str">
        <f>IF(RIGHT(AP77,4)="cuht","171",IF(RIGHT(AP77,4)="netu","172",IF(RIGHT(AP77,4)="auht","173",IF(OR(RIGHT(AP77,4)="ppou",RIGHT(AP77,5)="prepa"),"360",IF(RIGHT(AP77,4)="cpou","361",IF(OR(RIGHT(AP77,4)="apou",RIGHT(AP77,6)="molinf"),"363",IF(RIGHT(AP77,4)="netp","364",IF(RIGHT(AP77,4)="cmtr","365",IF(LEFT(AP77,4)="form","873",IF(RIGHT(AP77,7)="ce-cppt","902",""))))))))))</f>
        <v/>
      </c>
      <c r="AP80" s="86" t="str">
        <f>IF(AO80="","",IF(OR(AO$3=Recap!$A$50,AO$3=Recap!$A$51,AO$3=Recap!$A$52,AO$3=Recap!$A$53,AO$3=Recap!$A$54,AO$3=Recap!$A$55,AO$3=Recap!$A$56,AO$3=Recap!$A$57,AO$3=Recap!$A$58,AO$3=Recap!$A$59,AO$3=Recap!$A$60,AO$3=Recap!$A$61),(AO79+AP79)/1,AO79+AP79))</f>
        <v/>
      </c>
      <c r="AQ80" s="86" t="str">
        <f>IF(RIGHT(AR77,4)="cuht","171",IF(RIGHT(AR77,4)="netu","172",IF(RIGHT(AR77,4)="auht","173",IF(OR(RIGHT(AR77,4)="ppou",RIGHT(AR77,5)="prepa"),"360",IF(RIGHT(AR77,4)="cpou","361",IF(OR(RIGHT(AR77,4)="apou",RIGHT(AR77,6)="molinf"),"363",IF(RIGHT(AR77,4)="netp","364",IF(RIGHT(AR77,4)="cmtr","365",IF(LEFT(AR77,4)="form","873",IF(RIGHT(AR77,7)="ce-cppt","902",""))))))))))</f>
        <v/>
      </c>
      <c r="AR80" s="86" t="str">
        <f>IF(AQ80="","",IF(OR(AQ$3=Recap!$A$50,AQ$3=Recap!$A$51,AQ$3=Recap!$A$52,AQ$3=Recap!$A$53,AQ$3=Recap!$A$54,AQ$3=Recap!$A$55,AQ$3=Recap!$A$56,AQ$3=Recap!$A$57,AQ$3=Recap!$A$58,AQ$3=Recap!$A$59,AQ$3=Recap!$A$60,AQ$3=Recap!$A$61),(AQ79+AR79)/1,AQ79+AR79))</f>
        <v/>
      </c>
      <c r="AS80" s="61"/>
      <c r="AT80" s="66" t="str">
        <f>IF(RIGHT(AU77,4)="cuht","171",IF(RIGHT(AU77,4)="netu","172",IF(RIGHT(AU77,4)="auht","173",IF(OR(RIGHT(AU77,4)="ppou",RIGHT(AU77,5)="prepa"),"360",IF(RIGHT(AU77,4)="cpou","361",IF(OR(RIGHT(AU77,4)="apou",RIGHT(AU77,6)="molinf"),"363",IF(RIGHT(AU77,4)="netp","364",IF(RIGHT(AU77,4)="cmtr","365",IF(LEFT(AU77,4)="form","873",IF(RIGHT(AU77,7)="ce-cppt","902",""))))))))))</f>
        <v/>
      </c>
      <c r="AU80" s="66" t="str">
        <f>IF(AT80="","",IF(OR(AT$3=Recap!$A$50,AT$3=Recap!$A$51,AT$3=Recap!$A$52,AT$3=Recap!$A$53,AT$3=Recap!$A$54,AT$3=Recap!$A$55,AT$3=Recap!$A$56,AT$3=Recap!$A$57,AT$3=Recap!$A$58,AT$3=Recap!$A$59,AT$3=Recap!$A$60,AT$3=Recap!$A$61),(AT79+AU79)/1,AT79+AU79))</f>
        <v/>
      </c>
      <c r="AV80" s="86" t="str">
        <f>IF(RIGHT(AW77,4)="cuht","171",IF(RIGHT(AW77,4)="netu","172",IF(RIGHT(AW77,4)="auht","173",IF(OR(RIGHT(AW77,4)="ppou",RIGHT(AW77,5)="prepa"),"360",IF(RIGHT(AW77,4)="cpou","361",IF(OR(RIGHT(AW77,4)="apou",RIGHT(AW77,6)="molinf"),"363",IF(RIGHT(AW77,4)="netp","364",IF(RIGHT(AW77,4)="cmtr","365",IF(LEFT(AW77,4)="form","873",IF(RIGHT(AW77,7)="ce-cppt","902",""))))))))))</f>
        <v/>
      </c>
      <c r="AW80" s="86" t="str">
        <f>IF(AV80="","",IF(OR(AV$3=Recap!$A$50,AV$3=Recap!$A$51,AV$3=Recap!$A$52,AV$3=Recap!$A$53,AV$3=Recap!$A$54,AV$3=Recap!$A$55,AV$3=Recap!$A$56,AV$3=Recap!$A$57,AV$3=Recap!$A$58,AV$3=Recap!$A$59,AV$3=Recap!$A$60,AV$3=Recap!$A$61),(AV79+AW79)/1,AV79+AW79))</f>
        <v/>
      </c>
      <c r="AX80" s="66" t="str">
        <f>IF(RIGHT(AY77,4)="cuht","171",IF(RIGHT(AY77,4)="netu","172",IF(RIGHT(AY77,4)="auht","173",IF(OR(RIGHT(AY77,4)="ppou",RIGHT(AY77,5)="prepa"),"360",IF(RIGHT(AY77,4)="cpou","361",IF(OR(RIGHT(AY77,4)="apou",RIGHT(AY77,6)="molinf"),"363",IF(RIGHT(AY77,4)="netp","364",IF(RIGHT(AY77,4)="cmtr","365",IF(LEFT(AY77,4)="form","873",IF(RIGHT(AY77,7)="ce-cppt","902",""))))))))))</f>
        <v/>
      </c>
      <c r="AY80" s="66" t="str">
        <f>IF(AX80="","",IF(OR(AX$3=Recap!$A$50,AX$3=Recap!$A$51,AX$3=Recap!$A$52,AX$3=Recap!$A$53,AX$3=Recap!$A$54,AX$3=Recap!$A$55,AX$3=Recap!$A$56,AX$3=Recap!$A$57,AX$3=Recap!$A$58,AX$3=Recap!$A$59,AX$3=Recap!$A$60,AX$3=Recap!$A$61),(AX79+AY79)/1,AX79+AY79))</f>
        <v/>
      </c>
      <c r="AZ80" s="66" t="str">
        <f>IF(RIGHT(BA77,4)="cuht","171",IF(RIGHT(BA77,4)="netu","172",IF(RIGHT(BA77,4)="auht","173",IF(OR(RIGHT(BA77,4)="ppou",RIGHT(BA77,5)="prepa"),"360",IF(RIGHT(BA77,4)="cpou","361",IF(OR(RIGHT(BA77,4)="apou",RIGHT(BA77,6)="molinf"),"363",IF(RIGHT(BA77,4)="netp","364",IF(RIGHT(BA77,4)="cmtr","365",IF(LEFT(BA77,4)="form","873",IF(RIGHT(BA77,7)="ce-cppt","902",""))))))))))</f>
        <v/>
      </c>
      <c r="BA80" s="66" t="str">
        <f>IF(AZ80="","",IF(OR(AZ$3=Recap!$A$50,AZ$3=Recap!$A$51,AZ$3=Recap!$A$52,AZ$3=Recap!$A$53,AZ$3=Recap!$A$54,AZ$3=Recap!$A$55,AZ$3=Recap!$A$56,AZ$3=Recap!$A$57,AZ$3=Recap!$A$58,AZ$3=Recap!$A$59,AZ$3=Recap!$A$60,AZ$3=Recap!$A$61),(AZ79+BA79)/1,AZ79+BA79))</f>
        <v/>
      </c>
      <c r="BB80" s="66" t="str">
        <f>IF(RIGHT(BC77,4)="cuht","171",IF(RIGHT(BC77,4)="netu","172",IF(RIGHT(BC77,4)="auht","173",IF(OR(RIGHT(BC77,4)="ppou",RIGHT(BC77,5)="prepa"),"360",IF(RIGHT(BC77,4)="cpou","361",IF(OR(RIGHT(BC77,4)="apou",RIGHT(BC77,6)="molinf"),"363",IF(RIGHT(BC77,4)="netp","364",IF(RIGHT(BC77,4)="cmtr","365",IF(LEFT(BC77,4)="form","873",IF(RIGHT(BC77,7)="ce-cppt","902",""))))))))))</f>
        <v/>
      </c>
      <c r="BC80" s="66" t="str">
        <f>IF(BB80="","",IF(OR(BB$3=Recap!$A$50,BB$3=Recap!$A$51,BB$3=Recap!$A$52,BB$3=Recap!$A$53,BB$3=Recap!$A$54,BB$3=Recap!$A$55,BB$3=Recap!$A$56,BB$3=Recap!$A$57,BB$3=Recap!$A$58,BB$3=Recap!$A$59,BB$3=Recap!$A$60,BB$3=Recap!$A$61),(BB79+BC79)/1,BB79+BC79))</f>
        <v/>
      </c>
      <c r="BD80" s="66" t="str">
        <f>IF(RIGHT(BE77,4)="cuht","171",IF(RIGHT(BE77,4)="netu","172",IF(RIGHT(BE77,4)="auht","173",IF(OR(RIGHT(BE77,4)="ppou",RIGHT(BE77,5)="prepa"),"360",IF(RIGHT(BE77,4)="cpou","361",IF(OR(RIGHT(BE77,4)="apou",RIGHT(BE77,6)="molinf"),"363",IF(RIGHT(BE77,4)="netp","364",IF(RIGHT(BE77,4)="cmtr","365",IF(LEFT(BE77,4)="form","873",IF(RIGHT(BE77,7)="ce-cppt","902",""))))))))))</f>
        <v/>
      </c>
      <c r="BE80" s="66" t="str">
        <f>IF(BD80="","",IF(OR(BD$3=Recap!$A$50,BD$3=Recap!$A$51,BD$3=Recap!$A$52,BD$3=Recap!$A$53,BD$3=Recap!$A$54,BD$3=Recap!$A$55,BD$3=Recap!$A$56,BD$3=Recap!$A$57,BD$3=Recap!$A$58,BD$3=Recap!$A$59,BD$3=Recap!$A$60,BD$3=Recap!$A$61),(BD79+BE79)/1,BD79+BE79))</f>
        <v/>
      </c>
      <c r="BF80" s="66" t="str">
        <f>IF(RIGHT(BG77,4)="cuht","171",IF(RIGHT(BG77,4)="netu","172",IF(RIGHT(BG77,4)="auht","173",IF(OR(RIGHT(BG77,4)="ppou",RIGHT(BG77,5)="prepa"),"360",IF(RIGHT(BG77,4)="cpou","361",IF(OR(RIGHT(BG77,4)="apou",RIGHT(BG77,6)="molinf"),"363",IF(RIGHT(BG77,4)="netp","364",IF(RIGHT(BG77,4)="cmtr","365",IF(LEFT(BG77,4)="form","873",IF(RIGHT(BG77,7)="ce-cppt","902",""))))))))))</f>
        <v/>
      </c>
      <c r="BG80" s="66" t="str">
        <f>IF(BF80="","",IF(OR(BF$3=Recap!$A$50,BF$3=Recap!$A$51,BF$3=Recap!$A$52,BF$3=Recap!$A$53,BF$3=Recap!$A$54,BF$3=Recap!$A$55,BF$3=Recap!$A$56,BF$3=Recap!$A$57,BF$3=Recap!$A$58,BF$3=Recap!$A$59,BF$3=Recap!$A$60,BF$3=Recap!$A$61),(BF79+BG79)/1,BF79+BG79))</f>
        <v/>
      </c>
      <c r="BH80" s="12"/>
    </row>
    <row r="81" spans="1:60" ht="14.4" customHeight="1" x14ac:dyDescent="0.3">
      <c r="A81" s="125" t="s">
        <v>107</v>
      </c>
      <c r="B81" s="81"/>
      <c r="C81" s="100"/>
      <c r="D81" s="68">
        <v>0.33333333333333331</v>
      </c>
      <c r="E81" s="120" t="s">
        <v>38</v>
      </c>
      <c r="F81" s="68">
        <v>0.33333333333333331</v>
      </c>
      <c r="G81" s="112" t="s">
        <v>38</v>
      </c>
      <c r="H81" s="68">
        <v>0.33333333333333331</v>
      </c>
      <c r="I81" s="120" t="s">
        <v>39</v>
      </c>
      <c r="J81" s="68">
        <v>0.33333333333333331</v>
      </c>
      <c r="K81" s="120" t="s">
        <v>39</v>
      </c>
      <c r="L81" s="79"/>
      <c r="M81" s="100"/>
      <c r="N81" s="79"/>
      <c r="O81" s="98"/>
      <c r="P81" s="55">
        <v>0.33333333333333331</v>
      </c>
      <c r="Q81" s="114" t="s">
        <v>63</v>
      </c>
      <c r="R81" s="55">
        <v>0.33333333333333331</v>
      </c>
      <c r="S81" s="114" t="s">
        <v>63</v>
      </c>
      <c r="T81" s="55">
        <v>0.33333333333333331</v>
      </c>
      <c r="U81" s="114" t="s">
        <v>63</v>
      </c>
      <c r="V81" s="55">
        <v>0.33333333333333331</v>
      </c>
      <c r="W81" s="114" t="s">
        <v>63</v>
      </c>
      <c r="X81" s="73">
        <v>0.25</v>
      </c>
      <c r="Y81" s="114" t="s">
        <v>63</v>
      </c>
      <c r="Z81" s="79">
        <v>0.33333333333333331</v>
      </c>
      <c r="AA81" s="114" t="s">
        <v>63</v>
      </c>
      <c r="AB81" s="79"/>
      <c r="AC81" s="118"/>
      <c r="AD81" s="97">
        <f ca="1">SUM(P83:AC83)</f>
        <v>2.0437500000000002</v>
      </c>
      <c r="AE81" s="55">
        <v>0.33333333333333331</v>
      </c>
      <c r="AF81" s="114" t="s">
        <v>66</v>
      </c>
      <c r="AG81" s="79"/>
      <c r="AH81" s="116" t="s">
        <v>27</v>
      </c>
      <c r="AI81" s="55">
        <v>0.33333333333333331</v>
      </c>
      <c r="AJ81" s="108" t="s">
        <v>58</v>
      </c>
      <c r="AK81" s="55">
        <v>0.33333333333333331</v>
      </c>
      <c r="AL81" s="106" t="s">
        <v>45</v>
      </c>
      <c r="AM81" s="55">
        <v>0.33333333333333331</v>
      </c>
      <c r="AN81" s="106" t="s">
        <v>45</v>
      </c>
      <c r="AO81" s="79"/>
      <c r="AP81" s="116"/>
      <c r="AQ81" s="79"/>
      <c r="AR81" s="118"/>
      <c r="AS81" s="97">
        <f ca="1">SUM(AE83:AR83)</f>
        <v>0</v>
      </c>
      <c r="AT81" s="55"/>
      <c r="AU81" s="106"/>
      <c r="AV81" s="79"/>
      <c r="AW81" s="116"/>
      <c r="AX81" s="57"/>
      <c r="AY81" s="106"/>
      <c r="AZ81" s="57"/>
      <c r="BA81" s="106"/>
      <c r="BB81" s="57"/>
      <c r="BC81" s="106"/>
      <c r="BD81" s="57"/>
      <c r="BE81" s="106"/>
      <c r="BF81" s="57"/>
      <c r="BG81" s="122"/>
      <c r="BH81" s="124">
        <f ca="1">SUM(AT83:BG83)</f>
        <v>0</v>
      </c>
    </row>
    <row r="82" spans="1:60" ht="16.2" thickBot="1" x14ac:dyDescent="0.35">
      <c r="A82" s="126"/>
      <c r="B82" s="82"/>
      <c r="C82" s="101"/>
      <c r="D82" s="72">
        <v>0.73958333333333337</v>
      </c>
      <c r="E82" s="121"/>
      <c r="F82" s="70">
        <v>0.68125000000000002</v>
      </c>
      <c r="G82" s="113"/>
      <c r="H82" s="70">
        <v>0.68125000000000002</v>
      </c>
      <c r="I82" s="121"/>
      <c r="J82" s="70">
        <v>0.68125000000000002</v>
      </c>
      <c r="K82" s="121"/>
      <c r="L82" s="80"/>
      <c r="M82" s="101"/>
      <c r="N82" s="80"/>
      <c r="O82" s="99"/>
      <c r="P82" s="77">
        <v>0.69791666666666663</v>
      </c>
      <c r="Q82" s="115"/>
      <c r="R82" s="77">
        <v>0.69791666666666663</v>
      </c>
      <c r="S82" s="115"/>
      <c r="T82" s="56">
        <v>0.68125000000000002</v>
      </c>
      <c r="U82" s="115"/>
      <c r="V82" s="56">
        <v>0.68125000000000002</v>
      </c>
      <c r="W82" s="115"/>
      <c r="X82" s="77">
        <v>0.70833333333333337</v>
      </c>
      <c r="Y82" s="115"/>
      <c r="Z82" s="80">
        <v>0.68125000000000002</v>
      </c>
      <c r="AA82" s="115"/>
      <c r="AB82" s="80"/>
      <c r="AC82" s="119"/>
      <c r="AD82" s="97"/>
      <c r="AE82" s="56">
        <v>0.68125000000000002</v>
      </c>
      <c r="AF82" s="115"/>
      <c r="AG82" s="80"/>
      <c r="AH82" s="117"/>
      <c r="AI82" s="56">
        <v>0.68125000000000002</v>
      </c>
      <c r="AJ82" s="109"/>
      <c r="AK82" s="56">
        <v>0.68125000000000002</v>
      </c>
      <c r="AL82" s="107"/>
      <c r="AM82" s="56">
        <v>0.68125000000000002</v>
      </c>
      <c r="AN82" s="107"/>
      <c r="AO82" s="80"/>
      <c r="AP82" s="117"/>
      <c r="AQ82" s="80"/>
      <c r="AR82" s="119"/>
      <c r="AS82" s="97"/>
      <c r="AT82" s="56"/>
      <c r="AU82" s="107"/>
      <c r="AV82" s="80"/>
      <c r="AW82" s="117"/>
      <c r="AX82" s="58"/>
      <c r="AY82" s="107"/>
      <c r="AZ82" s="58"/>
      <c r="BA82" s="107"/>
      <c r="BB82" s="58"/>
      <c r="BC82" s="107"/>
      <c r="BD82" s="58"/>
      <c r="BE82" s="107"/>
      <c r="BF82" s="58"/>
      <c r="BG82" s="123"/>
      <c r="BH82" s="124"/>
    </row>
    <row r="83" spans="1:60" ht="15" hidden="1" customHeight="1" x14ac:dyDescent="0.4">
      <c r="A83" s="52"/>
      <c r="B83" s="66">
        <f ca="1">IF(B$3&gt;$BI$4,0,IF(OR(ISBLANK(B81),ISBLANK(B82),ISBLANK(C81),LEFT(C81,4)="jour",LEFT(C81,4)="form"),0,IF(COUNTIF(fériés,B$3)&gt;0,MOD((B82-B81),1)*1,MOD((B82-B81),1))))</f>
        <v>0</v>
      </c>
      <c r="C83" s="66">
        <f ca="1">IF(B$3&gt;$BI$4,0,IF(AND(ISNUMBER(B81),ISNUMBER(B82),OR(LEFT(C81,4)="jour",LEFT(C81,4)="form")),IF(COUNTIF(fériés,B$3)&gt;0,MOD(-$BH$4+(B82-B81),1)*1,MOD(-$BH$4+(B82-B81),1)),IF(AND(ISBLANK(B81),ISBLANK(B82)),IF(OR(C81="r",C81="c",C81="a",C81="m",C81="f",C81="cp",C81="s",C81="congé parent"),$BH$3,0),0)))</f>
        <v>0</v>
      </c>
      <c r="D83" s="66">
        <f ca="1">IF(D$3&gt;$BI$4,0,IF(OR(ISBLANK(D81),ISBLANK(D82),ISBLANK(E81),LEFT(E81,4)="jour",LEFT(E81,4)="form"),0,IF(COUNTIF(fériés,D$3)&gt;0,MOD((D82-D81),1)*1,MOD((D82-D81),1))))</f>
        <v>0</v>
      </c>
      <c r="E83" s="66">
        <f ca="1">IF(D$3&gt;$BI$4,0,IF(AND(ISNUMBER(D81),ISNUMBER(D82),OR(LEFT(E81,4)="jour",LEFT(E81,4)="form")),IF(COUNTIF(fériés,D$3)&gt;0,MOD(-$BH$4+(D82-D81),1)*1,MOD(-$BH$4+(D82-D81),1)),IF(AND(ISBLANK(D81),ISBLANK(D82)),IF(OR(E81="r",E81="c",E81="a",E81="m",E81="f",E81="cp",E81="s",E81="congé parent"),$BH$3,0),0)))</f>
        <v>0.37500000000000006</v>
      </c>
      <c r="F83" s="66">
        <f ca="1">IF(F$3&gt;$BI$4,0,IF(OR(ISBLANK(F81),ISBLANK(F82),ISBLANK(G81),LEFT(G81,4)="jour",LEFT(G81,4)="form"),0,IF(COUNTIF(fériés,F$3)&gt;0,MOD((F82-F81),1)*1,MOD((F82-F81),1))))</f>
        <v>0</v>
      </c>
      <c r="G83" s="66">
        <f ca="1">IF(F$3&gt;$BI$4,0,IF(AND(ISNUMBER(F81),ISNUMBER(F82),OR(LEFT(G81,4)="jour",LEFT(G81,4)="form")),IF(COUNTIF(fériés,F$3)&gt;0,MOD(-$BH$4+(F82-F81),1)*1,MOD(-$BH$4+(F82-F81),1)),IF(AND(ISBLANK(F81),ISBLANK(F82)),IF(OR(G81="r",G81="c",G81="a",G81="m",G81="f",G81="cp",G81="s",G81="congé parent"),$BH$3,0),0)))</f>
        <v>0.31666666666666671</v>
      </c>
      <c r="H83" s="66">
        <f ca="1">IF(H$3&gt;$BI$4,0,IF(OR(ISBLANK(H81),ISBLANK(H82),ISBLANK(I81),LEFT(I81,4)="jour",LEFT(I81,4)="form"),0,IF(COUNTIF(fériés,H$3)&gt;0,MOD((H82-H81),1)*1,MOD((H82-H81),1))))</f>
        <v>0</v>
      </c>
      <c r="I83" s="66">
        <f ca="1">IF(H$3&gt;$BI$4,0,IF(AND(ISNUMBER(H81),ISNUMBER(H82),OR(LEFT(I81,4)="jour",LEFT(I81,4)="form")),IF(COUNTIF(fériés,H$3)&gt;0,MOD(-$BH$4+(H82-H81),1)*1,MOD(-$BH$4+(H82-H81),1)),IF(AND(ISBLANK(H81),ISBLANK(H82)),IF(OR(I81="r",I81="c",I81="a",I81="m",I81="f",I81="cp",I81="s",I81="congé parent"),$BH$3,0),0)))</f>
        <v>0.31666666666666671</v>
      </c>
      <c r="J83" s="66">
        <f ca="1">IF(J$3&gt;$BI$4,0,IF(OR(ISBLANK(J81),ISBLANK(J82),ISBLANK(K81),LEFT(K81,4)="jour",LEFT(K81,4)="form"),0,IF(COUNTIF(fériés,J$3)&gt;0,MOD((J82-J81),1)*1,MOD((J82-J81),1))))</f>
        <v>0</v>
      </c>
      <c r="K83" s="66">
        <f ca="1">IF(J$3&gt;$BI$4,0,IF(AND(ISNUMBER(J81),ISNUMBER(J82),OR(LEFT(K81,4)="jour",LEFT(K81,4)="form")),IF(COUNTIF(fériés,J$3)&gt;0,MOD(-$BH$4+(J82-J81),1)*1,MOD(-$BH$4+(J82-J81),1)),IF(AND(ISBLANK(J81),ISBLANK(J82)),IF(OR(K81="r",K81="c",K81="a",K81="m",K81="f",K81="cp",K81="s",K81="congé parent"),$BH$3,0),0)))</f>
        <v>0.31666666666666671</v>
      </c>
      <c r="L83" s="86">
        <f ca="1">IF(L$3&gt;$BI$4,0,IF(OR(ISBLANK(L81),ISBLANK(L82),ISBLANK(M81),LEFT(M81,4)="jour",LEFT(M81,4)="form"),0,IF(COUNTIF(fériés,L$3)&gt;0,MOD((L82-L81),1)*1,MOD((L82-L81),1))))</f>
        <v>0</v>
      </c>
      <c r="M83" s="86">
        <f ca="1">IF(L$3&gt;$BI$4,0,IF(AND(ISNUMBER(L81),ISNUMBER(L82),OR(LEFT(M81,4)="jour",LEFT(M81,4)="form")),IF(COUNTIF(fériés,L$3)&gt;0,MOD(-$BH$4+(L82-L81),1)*1,MOD(-$BH$4+(L82-L81),1)),IF(AND(ISBLANK(L81),ISBLANK(L82)),IF(OR(M81="r",M81="c",M81="a",M81="m",M81="f",M81="cp",M81="s",M81="congé parent"),$BH$3,0),0)))</f>
        <v>0</v>
      </c>
      <c r="N83" s="86">
        <f ca="1">IF(N$3&gt;$BI$4,0,IF(OR(ISBLANK(N81),ISBLANK(N82),ISBLANK(O81),LEFT(O81,4)="jour",LEFT(O81,4)="form"),0,IF(COUNTIF(fériés,N$3)&gt;0,MOD((N82-N81),1)*1,MOD((N82-N81),1))))</f>
        <v>0</v>
      </c>
      <c r="O83" s="86">
        <f ca="1">IF(N$3&gt;$BI$4,0,IF(AND(ISNUMBER(N81),ISNUMBER(N82),OR(LEFT(O81,4)="jour",LEFT(O81,4)="form")),IF(COUNTIF(fériés,N$3)&gt;0,MOD(-$BH$4+(N82-N81),1)*1,MOD(-$BH$4+(N82-N81),1)),IF(AND(ISBLANK(N81),ISBLANK(N82)),IF(OR(O81="r",O81="c",O81="a",O81="m",O81="f",O81="cp",O81="s",O81="congé parent"),$BH$3,0),0)))</f>
        <v>0</v>
      </c>
      <c r="P83" s="66">
        <f ca="1">IF(P$3&gt;$BI$4,0,IF(OR(ISBLANK(P81),ISBLANK(P82),ISBLANK(Q81),LEFT(Q81,4)="jour",LEFT(Q81,4)="form"),0,IF(COUNTIF(fériés,P$3)&gt;0,MOD((P82-P81),1)*1,MOD((P82-P81),1))))</f>
        <v>0</v>
      </c>
      <c r="Q83" s="66">
        <f ca="1">IF(P$3&gt;$BI$4,0,IF(AND(ISNUMBER(P81),ISNUMBER(P82),OR(LEFT(Q81,4)="jour",LEFT(Q81,4)="form")),IF(COUNTIF(fériés,P$3)&gt;0,MOD(-$BH$4+(P82-P81),1)*1,MOD(-$BH$4+(P82-P81),1)),IF(AND(ISBLANK(P81),ISBLANK(P82)),IF(OR(Q81="r",Q81="c",Q81="a",Q81="m",Q81="f",Q81="cp",Q81="s",Q81="congé parent"),$BH$3,0),0)))</f>
        <v>0.33333333333333331</v>
      </c>
      <c r="R83" s="66">
        <f ca="1">IF(R$3&gt;$BI$4,0,IF(OR(ISBLANK(R81),ISBLANK(R82),ISBLANK(S81),LEFT(S81,4)="jour",LEFT(S81,4)="form"),0,IF(COUNTIF(fériés,R$3)&gt;0,MOD((R82-R81),1)*1,MOD((R82-R81),1))))</f>
        <v>0</v>
      </c>
      <c r="S83" s="66">
        <f ca="1">IF(R$3&gt;$BI$4,0,IF(AND(ISNUMBER(R81),ISNUMBER(R82),OR(LEFT(S81,4)="jour",LEFT(S81,4)="form")),IF(COUNTIF(fériés,R$3)&gt;0,MOD(-$BH$4+(R82-R81),1)*1,MOD(-$BH$4+(R82-R81),1)),IF(AND(ISBLANK(R81),ISBLANK(R82)),IF(OR(S81="r",S81="c",S81="a",S81="m",S81="f",S81="cp",S81="s",S81="congé parent"),$BH$3,0),0)))</f>
        <v>0.33333333333333331</v>
      </c>
      <c r="T83" s="66">
        <f ca="1">IF(T$3&gt;$BI$4,0,IF(OR(ISBLANK(T81),ISBLANK(T82),ISBLANK(U81),LEFT(U81,4)="jour",LEFT(U81,4)="form"),0,IF(COUNTIF(fériés,T$3)&gt;0,MOD((T82-T81),1)*1,MOD((T82-T81),1))))</f>
        <v>0</v>
      </c>
      <c r="U83" s="66">
        <f ca="1">IF(T$3&gt;$BI$4,0,IF(AND(ISNUMBER(T81),ISNUMBER(T82),OR(LEFT(U81,4)="jour",LEFT(U81,4)="form")),IF(COUNTIF(fériés,T$3)&gt;0,MOD(-$BH$4+(T82-T81),1)*1,MOD(-$BH$4+(T82-T81),1)),IF(AND(ISBLANK(T81),ISBLANK(T82)),IF(OR(U81="r",U81="c",U81="a",U81="m",U81="f",U81="cp",U81="s",U81="congé parent"),$BH$3,0),0)))</f>
        <v>0.31666666666666671</v>
      </c>
      <c r="V83" s="66">
        <f ca="1">IF(V$3&gt;$BI$4,0,IF(OR(ISBLANK(V81),ISBLANK(V82),ISBLANK(W81),LEFT(W81,4)="jour",LEFT(W81,4)="form"),0,IF(COUNTIF(fériés,V$3)&gt;0,MOD((V82-V81),1)*1,MOD((V82-V81),1))))</f>
        <v>0</v>
      </c>
      <c r="W83" s="66">
        <f ca="1">IF(V$3&gt;$BI$4,0,IF(AND(ISNUMBER(V81),ISNUMBER(V82),OR(LEFT(W81,4)="jour",LEFT(W81,4)="form")),IF(COUNTIF(fériés,V$3)&gt;0,MOD(-$BH$4+(V82-V81),1)*1,MOD(-$BH$4+(V82-V81),1)),IF(AND(ISBLANK(V81),ISBLANK(V82)),IF(OR(W81="r",W81="c",W81="a",W81="m",W81="f",W81="cp",W81="s",W81="congé parent"),$BH$3,0),0)))</f>
        <v>0.31666666666666671</v>
      </c>
      <c r="X83" s="66">
        <f ca="1">IF(X$3&gt;$BI$4,0,IF(OR(ISBLANK(X81),ISBLANK(X82),ISBLANK(Y81),LEFT(Y81,4)="jour",LEFT(Y81,4)="form"),0,IF(COUNTIF(fériés,X$3)&gt;0,MOD((X82-X81),1)*1,MOD((X82-X81),1))))</f>
        <v>0</v>
      </c>
      <c r="Y83" s="66">
        <f ca="1">IF(X$3&gt;$BI$4,0,IF(AND(ISNUMBER(X81),ISNUMBER(X82),OR(LEFT(Y81,4)="jour",LEFT(Y81,4)="form")),IF(COUNTIF(fériés,X$3)&gt;0,MOD(-$BH$4+(X82-X81),1)*1,MOD(-$BH$4+(X82-X81),1)),IF(AND(ISBLANK(X81),ISBLANK(X82)),IF(OR(Y81="r",Y81="c",Y81="a",Y81="m",Y81="f",Y81="cp",Y81="s",Y81="congé parent"),$BH$3,0),0)))</f>
        <v>0.42708333333333337</v>
      </c>
      <c r="Z83" s="86">
        <f ca="1">IF(Z$3&gt;$BI$4,0,IF(OR(ISBLANK(Z81),ISBLANK(Z82),ISBLANK(AA81),LEFT(AA81,4)="jour",LEFT(AA81,4)="form"),0,IF(COUNTIF(fériés,Z$3)&gt;0,MOD((Z82-Z81),1)*1,MOD((Z82-Z81),1))))</f>
        <v>0</v>
      </c>
      <c r="AA83" s="86">
        <f ca="1">IF(Z$3&gt;$BI$4,0,IF(AND(ISNUMBER(Z81),ISNUMBER(Z82),OR(LEFT(AA81,4)="jour",LEFT(AA81,4)="form")),IF(COUNTIF(fériés,Z$3)&gt;0,MOD(-$BH$4+(Z82-Z81),1)*1,MOD(-$BH$4+(Z82-Z81),1)),IF(AND(ISBLANK(Z81),ISBLANK(Z82)),IF(OR(AA81="r",AA81="c",AA81="a",AA81="m",AA81="f",AA81="cp",AA81="s",AA81="congé parent"),$BH$3,0),0)))</f>
        <v>0.31666666666666671</v>
      </c>
      <c r="AB83" s="86">
        <f ca="1">IF(AB$3&gt;$BI$4,0,IF(OR(ISBLANK(AB81),ISBLANK(AB82),ISBLANK(AC81),LEFT(AC81,4)="jour",LEFT(AC81,4)="form"),0,IF(COUNTIF(fériés,AB$3)&gt;0,MOD((AB82-AB81),1)*1,MOD((AB82-AB81),1))))</f>
        <v>0</v>
      </c>
      <c r="AC83" s="86">
        <f ca="1">IF(AB$3&gt;$BI$4,0,IF(AND(ISNUMBER(AB81),ISNUMBER(AB82),OR(LEFT(AC81,4)="jour",LEFT(AC81,4)="form")),IF(COUNTIF(fériés,AB$3)&gt;0,MOD(-$BH$4+(AB82-AB81),1)*1,MOD(-$BH$4+(AB82-AB81),1)),IF(AND(ISBLANK(AB81),ISBLANK(AB82)),IF(OR(AC81="r",AC81="c",AC81="a",AC81="m",AC81="f",AC81="cp",AC81="s",AC81="congé parent"),$BH$3,0),0)))</f>
        <v>0</v>
      </c>
      <c r="AD83" s="61"/>
      <c r="AE83" s="66">
        <f ca="1">IF(AE$3&gt;$BI$4,0,IF(OR(ISBLANK(AE81),ISBLANK(AE82),ISBLANK(AF81),LEFT(AF81,4)="jour",LEFT(AF81,4)="form"),0,IF(COUNTIF(fériés,AE$3)&gt;0,MOD((AE82-AE81),1)*1,MOD((AE82-AE81),1))))</f>
        <v>0</v>
      </c>
      <c r="AF83" s="66">
        <f ca="1">IF(AE$3&gt;$BI$4,0,IF(AND(ISNUMBER(AE81),ISNUMBER(AE82),OR(LEFT(AF81,4)="jour",LEFT(AF81,4)="form")),IF(COUNTIF(fériés,AE$3)&gt;0,MOD(-$BH$4+(AE82-AE81),1)*1,MOD(-$BH$4+(AE82-AE81),1)),IF(AND(ISBLANK(AE81),ISBLANK(AE82)),IF(OR(AF81="r",AF81="c",AF81="a",AF81="m",AF81="f",AF81="cp",AF81="s",AF81="congé parent"),$BH$3,0),0)))</f>
        <v>0</v>
      </c>
      <c r="AG83" s="86">
        <f ca="1">IF(AG$3&gt;$BI$4,0,IF(OR(ISBLANK(AG81),ISBLANK(AG82),ISBLANK(AH81),LEFT(AH81,4)="jour",LEFT(AH81,4)="form"),0,IF(COUNTIF(fériés,AG$3)&gt;0,MOD((AG82-AG81),1)*1,MOD((AG82-AG81),1))))</f>
        <v>0</v>
      </c>
      <c r="AH83" s="86">
        <f ca="1">IF(AG$3&gt;$BI$4,0,IF(AND(ISNUMBER(AG81),ISNUMBER(AG82),OR(LEFT(AH81,4)="jour",LEFT(AH81,4)="form")),IF(COUNTIF(fériés,AG$3)&gt;0,MOD(-$BH$4+(AG82-AG81),1)*1,MOD(-$BH$4+(AG82-AG81),1)),IF(AND(ISBLANK(AG81),ISBLANK(AG82)),IF(OR(AH81="r",AH81="c",AH81="a",AH81="m",AH81="f",AH81="cp",AH81="s",AH81="congé parent"),$BH$3,0),0)))</f>
        <v>0</v>
      </c>
      <c r="AI83" s="66">
        <f ca="1">IF(AI$3&gt;$BI$4,0,IF(OR(ISBLANK(AI81),ISBLANK(AI82),ISBLANK(AJ81),LEFT(AJ81,4)="jour",LEFT(AJ81,4)="form"),0,IF(COUNTIF(fériés,AI$3)&gt;0,MOD((AI82-AI81),1)*1,MOD((AI82-AI81),1))))</f>
        <v>0</v>
      </c>
      <c r="AJ83" s="66">
        <f ca="1">IF(AI$3&gt;$BI$4,0,IF(AND(ISNUMBER(AI81),ISNUMBER(AI82),OR(LEFT(AJ81,4)="jour",LEFT(AJ81,4)="form")),IF(COUNTIF(fériés,AI$3)&gt;0,MOD(-$BH$4+(AI82-AI81),1)*1,MOD(-$BH$4+(AI82-AI81),1)),IF(AND(ISBLANK(AI81),ISBLANK(AI82)),IF(OR(AJ81="r",AJ81="c",AJ81="a",AJ81="m",AJ81="f",AJ81="cp",AJ81="s",AJ81="congé parent"),$BH$3,0),0)))</f>
        <v>0</v>
      </c>
      <c r="AK83" s="66">
        <f ca="1">IF(AK$3&gt;$BI$4,0,IF(OR(ISBLANK(AK81),ISBLANK(AK82),ISBLANK(AL81),LEFT(AL81,4)="jour",LEFT(AL81,4)="form"),0,IF(COUNTIF(fériés,AK$3)&gt;0,MOD((AK82-AK81),1)*1,MOD((AK82-AK81),1))))</f>
        <v>0</v>
      </c>
      <c r="AL83" s="66">
        <f ca="1">IF(AK$3&gt;$BI$4,0,IF(AND(ISNUMBER(AK81),ISNUMBER(AK82),OR(LEFT(AL81,4)="jour",LEFT(AL81,4)="form")),IF(COUNTIF(fériés,AK$3)&gt;0,MOD(-$BH$4+(AK82-AK81),1)*1,MOD(-$BH$4+(AK82-AK81),1)),IF(AND(ISBLANK(AK81),ISBLANK(AK82)),IF(OR(AL81="r",AL81="c",AL81="a",AL81="m",AL81="f",AL81="cp",AL81="s",AL81="congé parent"),$BH$3,0),0)))</f>
        <v>0</v>
      </c>
      <c r="AM83" s="66">
        <f ca="1">IF(AM$3&gt;$BI$4,0,IF(OR(ISBLANK(AM81),ISBLANK(AM82),ISBLANK(AN81),LEFT(AN81,4)="jour",LEFT(AN81,4)="form"),0,IF(COUNTIF(fériés,AM$3)&gt;0,MOD((AM82-AM81),1)*1,MOD((AM82-AM81),1))))</f>
        <v>0</v>
      </c>
      <c r="AN83" s="66">
        <f ca="1">IF(AM$3&gt;$BI$4,0,IF(AND(ISNUMBER(AM81),ISNUMBER(AM82),OR(LEFT(AN81,4)="jour",LEFT(AN81,4)="form")),IF(COUNTIF(fériés,AM$3)&gt;0,MOD(-$BH$4+(AM82-AM81),1)*1,MOD(-$BH$4+(AM82-AM81),1)),IF(AND(ISBLANK(AM81),ISBLANK(AM82)),IF(OR(AN81="r",AN81="c",AN81="a",AN81="m",AN81="f",AN81="cp",AN81="s",AN81="congé parent"),$BH$3,0),0)))</f>
        <v>0</v>
      </c>
      <c r="AO83" s="86">
        <f ca="1">IF(AO$3&gt;$BI$4,0,IF(OR(ISBLANK(AO81),ISBLANK(AO82),ISBLANK(AP81),LEFT(AP81,4)="jour",LEFT(AP81,4)="form"),0,IF(COUNTIF(fériés,AO$3)&gt;0,MOD((AO82-AO81),1)*1,MOD((AO82-AO81),1))))</f>
        <v>0</v>
      </c>
      <c r="AP83" s="86">
        <f ca="1">IF(AO$3&gt;$BI$4,0,IF(AND(ISNUMBER(AO81),ISNUMBER(AO82),OR(LEFT(AP81,4)="jour",LEFT(AP81,4)="form")),IF(COUNTIF(fériés,AO$3)&gt;0,MOD(-$BH$4+(AO82-AO81),1)*1,MOD(-$BH$4+(AO82-AO81),1)),IF(AND(ISBLANK(AO81),ISBLANK(AO82)),IF(OR(AP81="r",AP81="c",AP81="a",AP81="m",AP81="f",AP81="cp",AP81="s",AP81="congé parent"),$BH$3,0),0)))</f>
        <v>0</v>
      </c>
      <c r="AQ83" s="86">
        <f ca="1">IF(AQ$3&gt;$BI$4,0,IF(OR(ISBLANK(AQ81),ISBLANK(AQ82),ISBLANK(AR81),LEFT(AR81,4)="jour",LEFT(AR81,4)="form"),0,IF(COUNTIF(fériés,AQ$3)&gt;0,MOD((AQ82-AQ81),1)*1,MOD((AQ82-AQ81),1))))</f>
        <v>0</v>
      </c>
      <c r="AR83" s="86">
        <f ca="1">IF(AQ$3&gt;$BI$4,0,IF(AND(ISNUMBER(AQ81),ISNUMBER(AQ82),OR(LEFT(AR81,4)="jour",LEFT(AR81,4)="form")),IF(COUNTIF(fériés,AQ$3)&gt;0,MOD(-$BH$4+(AQ82-AQ81),1)*1,MOD(-$BH$4+(AQ82-AQ81),1)),IF(AND(ISBLANK(AQ81),ISBLANK(AQ82)),IF(OR(AR81="r",AR81="c",AR81="a",AR81="m",AR81="f",AR81="cp",AR81="s",AR81="congé parent"),$BH$3,0),0)))</f>
        <v>0</v>
      </c>
      <c r="AS83" s="61"/>
      <c r="AT83" s="66">
        <f ca="1">IF(AT$3&gt;$BI$4,0,IF(OR(ISBLANK(AT81),ISBLANK(AT82),ISBLANK(AU81),LEFT(AU81,4)="jour",LEFT(AU81,4)="form"),0,IF(COUNTIF(fériés,AT$3)&gt;0,MOD((AT82-AT81),1)*1,MOD((AT82-AT81),1))))</f>
        <v>0</v>
      </c>
      <c r="AU83" s="66">
        <f ca="1">IF(AT$3&gt;$BI$4,0,IF(AND(ISNUMBER(AT81),ISNUMBER(AT82),OR(LEFT(AU81,4)="jour",LEFT(AU81,4)="form")),IF(COUNTIF(fériés,AT$3)&gt;0,MOD(-$BH$4+(AT82-AT81),1)*1,MOD(-$BH$4+(AT82-AT81),1)),IF(AND(ISBLANK(AT81),ISBLANK(AT82)),IF(OR(AU81="r",AU81="c",AU81="a",AU81="m",AU81="f",AU81="cp",AU81="s",AU81="congé parent"),$BH$3,0),0)))</f>
        <v>0</v>
      </c>
      <c r="AV83" s="86">
        <f ca="1">IF(AV$3&gt;$BI$4,0,IF(OR(ISBLANK(AV81),ISBLANK(AV82),ISBLANK(AW81),LEFT(AW81,4)="jour",LEFT(AW81,4)="form"),0,IF(COUNTIF(fériés,AV$3)&gt;0,MOD((AV82-AV81),1)*1,MOD((AV82-AV81),1))))</f>
        <v>0</v>
      </c>
      <c r="AW83" s="86">
        <f ca="1">IF(AV$3&gt;$BI$4,0,IF(AND(ISNUMBER(AV81),ISNUMBER(AV82),OR(LEFT(AW81,4)="jour",LEFT(AW81,4)="form")),IF(COUNTIF(fériés,AV$3)&gt;0,MOD(-$BH$4+(AV82-AV81),1)*1,MOD(-$BH$4+(AV82-AV81),1)),IF(AND(ISBLANK(AV81),ISBLANK(AV82)),IF(OR(AW81="r",AW81="c",AW81="a",AW81="m",AW81="f",AW81="cp",AW81="s",AW81="congé parent"),$BH$3,0),0)))</f>
        <v>0</v>
      </c>
      <c r="AX83" s="66">
        <f ca="1">IF(AX$3&gt;$BI$4,0,IF(OR(ISBLANK(AX81),ISBLANK(AX82),ISBLANK(AY81),LEFT(AY81,4)="jour",LEFT(AY81,4)="form"),0,IF(COUNTIF(fériés,AX$3)&gt;0,MOD((AX82-AX81),1)*1,MOD((AX82-AX81),1))))</f>
        <v>0</v>
      </c>
      <c r="AY83" s="66">
        <f ca="1">IF(AX$3&gt;$BI$4,0,IF(AND(ISNUMBER(AX81),ISNUMBER(AX82),OR(LEFT(AY81,4)="jour",LEFT(AY81,4)="form")),IF(COUNTIF(fériés,AX$3)&gt;0,MOD(-$BH$4+(AX82-AX81),1)*1,MOD(-$BH$4+(AX82-AX81),1)),IF(AND(ISBLANK(AX81),ISBLANK(AX82)),IF(OR(AY81="r",AY81="c",AY81="a",AY81="m",AY81="f",AY81="cp",AY81="s",AY81="congé parent"),$BH$3,0),0)))</f>
        <v>0</v>
      </c>
      <c r="AZ83" s="66">
        <f ca="1">IF(AZ$3&gt;$BI$4,0,IF(OR(ISBLANK(AZ81),ISBLANK(AZ82),ISBLANK(BA81),LEFT(BA81,4)="jour",LEFT(BA81,4)="form"),0,IF(COUNTIF(fériés,AZ$3)&gt;0,MOD((AZ82-AZ81),1)*1,MOD((AZ82-AZ81),1))))</f>
        <v>0</v>
      </c>
      <c r="BA83" s="66">
        <f ca="1">IF(AZ$3&gt;$BI$4,0,IF(AND(ISNUMBER(AZ81),ISNUMBER(AZ82),OR(LEFT(BA81,4)="jour",LEFT(BA81,4)="form")),IF(COUNTIF(fériés,AZ$3)&gt;0,MOD(-$BH$4+(AZ82-AZ81),1)*1,MOD(-$BH$4+(AZ82-AZ81),1)),IF(AND(ISBLANK(AZ81),ISBLANK(AZ82)),IF(OR(BA81="r",BA81="c",BA81="a",BA81="m",BA81="f",BA81="cp",BA81="s",BA81="congé parent"),$BH$3,0),0)))</f>
        <v>0</v>
      </c>
      <c r="BB83" s="66">
        <f ca="1">IF(BB$3&gt;$BI$4,0,IF(OR(ISBLANK(BB81),ISBLANK(BB82),ISBLANK(BC81),LEFT(BC81,4)="jour",LEFT(BC81,4)="form"),0,IF(COUNTIF(fériés,BB$3)&gt;0,MOD((BB82-BB81),1)*1,MOD((BB82-BB81),1))))</f>
        <v>0</v>
      </c>
      <c r="BC83" s="66">
        <f ca="1">IF(BB$3&gt;$BI$4,0,IF(AND(ISNUMBER(BB81),ISNUMBER(BB82),OR(LEFT(BC81,4)="jour",LEFT(BC81,4)="form")),IF(COUNTIF(fériés,BB$3)&gt;0,MOD(-$BH$4+(BB82-BB81),1)*1,MOD(-$BH$4+(BB82-BB81),1)),IF(AND(ISBLANK(BB81),ISBLANK(BB82)),IF(OR(BC81="r",BC81="c",BC81="a",BC81="m",BC81="f",BC81="cp",BC81="s",BC81="congé parent"),$BH$3,0),0)))</f>
        <v>0</v>
      </c>
      <c r="BD83" s="66">
        <f ca="1">IF(BD$3&gt;$BI$4,0,IF(OR(ISBLANK(BD81),ISBLANK(BD82),ISBLANK(BE81),LEFT(BE81,4)="jour",LEFT(BE81,4)="form"),0,IF(COUNTIF(fériés,BD$3)&gt;0,MOD((BD82-BD81),1)*1,MOD((BD82-BD81),1))))</f>
        <v>0</v>
      </c>
      <c r="BE83" s="66">
        <f ca="1">IF(BD$3&gt;$BI$4,0,IF(AND(ISNUMBER(BD81),ISNUMBER(BD82),OR(LEFT(BE81,4)="jour",LEFT(BE81,4)="form")),IF(COUNTIF(fériés,BD$3)&gt;0,MOD(-$BH$4+(BD82-BD81),1)*1,MOD(-$BH$4+(BD82-BD81),1)),IF(AND(ISBLANK(BD81),ISBLANK(BD82)),IF(OR(BE81="r",BE81="c",BE81="a",BE81="m",BE81="f",BE81="cp",BE81="s",BE81="congé parent"),$BH$3,0),0)))</f>
        <v>0</v>
      </c>
      <c r="BF83" s="66">
        <f ca="1">IF(BF$3&gt;$BI$4,0,IF(OR(ISBLANK(BF81),ISBLANK(BF82),ISBLANK(BG81),LEFT(BG81,4)="jour",LEFT(BG81,4)="form"),0,IF(COUNTIF(fériés,BF$3)&gt;0,MOD((BF82-BF81),1)*1,MOD((BF82-BF81),1))))</f>
        <v>0</v>
      </c>
      <c r="BG83" s="66">
        <f ca="1">IF(BF$3&gt;$BI$4,0,IF(AND(ISNUMBER(BF81),ISNUMBER(BF82),OR(LEFT(BG81,4)="jour",LEFT(BG81,4)="form")),IF(COUNTIF(fériés,BF$3)&gt;0,MOD(-$BH$4+(BF82-BF81),1)*1,MOD(-$BH$4+(BF82-BF81),1)),IF(AND(ISBLANK(BF81),ISBLANK(BF82)),IF(OR(BG81="r",BG81="c",BG81="a",BG81="m",BG81="f",BG81="cp",BG81="s",BG81="congé parent"),$BH$3,0),0)))</f>
        <v>0</v>
      </c>
      <c r="BH83" s="12">
        <f ca="1">SUM(B83:BG83)</f>
        <v>3.3687500000000008</v>
      </c>
    </row>
    <row r="84" spans="1:60" ht="15.6" hidden="1" customHeight="1" thickBot="1" x14ac:dyDescent="0.4">
      <c r="A84" s="52"/>
      <c r="B84" s="66" t="str">
        <f>IF(RIGHT(C81,4)="cuht","171",IF(RIGHT(C81,4)="netu","172",IF(RIGHT(C81,4)="auht","173",IF(OR(RIGHT(C81,4)="ppou",RIGHT(C81,5)="prepa"),"360",IF(RIGHT(C81,4)="cpou","361",IF(OR(RIGHT(C81,4)="apou",RIGHT(C81,6)="molinf"),"363",IF(RIGHT(C81,4)="netp","364",IF(RIGHT(C81,4)="cmtr","365",IF(LEFT(C81,4)="form","873",IF(RIGHT(C81,7)="ce-cppt","902",""))))))))))</f>
        <v/>
      </c>
      <c r="C84" s="66" t="str">
        <f>IF(B84="","",IF(OR(B$3=Recap!$A$50,B$3=Recap!$A$51,B$3=Recap!$A$52,B$3=Recap!$A$53,B$3=Recap!$A$54,B$3=Recap!$A$55,B$3=Recap!$A$56,B$3=Recap!$A$57,B$3=Recap!$A$58,B$3=Recap!$A$59,B$3=Recap!$A$60,B$3=Recap!$A$61),(B83+C83)/1,B83+C83))</f>
        <v/>
      </c>
      <c r="D84" s="66" t="str">
        <f>IF(RIGHT(E81,4)="cuht","171",IF(RIGHT(E81,4)="netu","172",IF(RIGHT(E81,4)="auht","173",IF(OR(RIGHT(E81,4)="ppou",RIGHT(E81,5)="prepa"),"360",IF(RIGHT(E81,4)="cpou","361",IF(OR(RIGHT(E81,4)="apou",RIGHT(E81,6)="molinf"),"363",IF(RIGHT(E81,4)="netp","364",IF(RIGHT(E81,4)="cmtr","365",IF(LEFT(E81,4)="form","873",IF(RIGHT(E81,7)="ce-cppt","902",""))))))))))</f>
        <v>173</v>
      </c>
      <c r="E84" s="66">
        <f ca="1">IF(D84="","",IF(OR(D$3=Recap!$A$50,D$3=Recap!$A$51,D$3=Recap!$A$52,D$3=Recap!$A$53,D$3=Recap!$A$54,D$3=Recap!$A$55,D$3=Recap!$A$56,D$3=Recap!$A$57,D$3=Recap!$A$58,D$3=Recap!$A$59,D$3=Recap!$A$60,D$3=Recap!$A$61),(D83+E83)/1,D83+E83))</f>
        <v>0.37500000000000006</v>
      </c>
      <c r="F84" s="66" t="str">
        <f>IF(RIGHT(G81,4)="cuht","171",IF(RIGHT(G81,4)="netu","172",IF(RIGHT(G81,4)="auht","173",IF(OR(RIGHT(G81,4)="ppou",RIGHT(G81,5)="prepa"),"360",IF(RIGHT(G81,4)="cpou","361",IF(OR(RIGHT(G81,4)="apou",RIGHT(G81,6)="molinf"),"363",IF(RIGHT(G81,4)="netp","364",IF(RIGHT(G81,4)="cmtr","365",IF(LEFT(G81,4)="form","873",IF(RIGHT(G81,7)="ce-cppt","902",""))))))))))</f>
        <v>173</v>
      </c>
      <c r="G84" s="66">
        <f ca="1">IF(F84="","",IF(OR(F$3=Recap!$A$50,F$3=Recap!$A$51,F$3=Recap!$A$52,F$3=Recap!$A$53,F$3=Recap!$A$54,F$3=Recap!$A$55,F$3=Recap!$A$56,F$3=Recap!$A$57,F$3=Recap!$A$58,F$3=Recap!$A$59,F$3=Recap!$A$60,F$3=Recap!$A$61),(F83+G83)/1,F83+G83))</f>
        <v>0.31666666666666671</v>
      </c>
      <c r="H84" s="66" t="str">
        <f>IF(RIGHT(I81,4)="cuht","171",IF(RIGHT(I81,4)="netu","172",IF(RIGHT(I81,4)="auht","173",IF(OR(RIGHT(I81,4)="ppou",RIGHT(I81,5)="prepa"),"360",IF(RIGHT(I81,4)="cpou","361",IF(OR(RIGHT(I81,4)="apou",RIGHT(I81,6)="molinf"),"363",IF(RIGHT(I81,4)="netp","364",IF(RIGHT(I81,4)="cmtr","365",IF(LEFT(I81,4)="form","873",IF(RIGHT(I81,7)="ce-cppt","902",""))))))))))</f>
        <v>363</v>
      </c>
      <c r="I84" s="66">
        <f ca="1">IF(H84="","",IF(OR(H$3=Recap!$A$50,H$3=Recap!$A$51,H$3=Recap!$A$52,H$3=Recap!$A$53,H$3=Recap!$A$54,H$3=Recap!$A$55,H$3=Recap!$A$56,H$3=Recap!$A$57,H$3=Recap!$A$58,H$3=Recap!$A$59,H$3=Recap!$A$60,H$3=Recap!$A$61),(H83+I83)/1,H83+I83))</f>
        <v>0.31666666666666671</v>
      </c>
      <c r="J84" s="66" t="str">
        <f>IF(RIGHT(K81,4)="cuht","171",IF(RIGHT(K81,4)="netu","172",IF(RIGHT(K81,4)="auht","173",IF(OR(RIGHT(K81,4)="ppou",RIGHT(K81,5)="prepa"),"360",IF(RIGHT(K81,4)="cpou","361",IF(OR(RIGHT(K81,4)="apou",RIGHT(K81,6)="molinf"),"363",IF(RIGHT(K81,4)="netp","364",IF(RIGHT(K81,4)="cmtr","365",IF(LEFT(K81,4)="form","873",IF(RIGHT(K81,7)="ce-cppt","902",""))))))))))</f>
        <v>363</v>
      </c>
      <c r="K84" s="66">
        <f ca="1">IF(J84="","",IF(OR(J$3=Recap!$A$50,J$3=Recap!$A$51,J$3=Recap!$A$52,J$3=Recap!$A$53,J$3=Recap!$A$54,J$3=Recap!$A$55,J$3=Recap!$A$56,J$3=Recap!$A$57,J$3=Recap!$A$58,J$3=Recap!$A$59,J$3=Recap!$A$60,J$3=Recap!$A$61),(J83+K83)/1,J83+K83))</f>
        <v>0.31666666666666671</v>
      </c>
      <c r="L84" s="86" t="str">
        <f>IF(RIGHT(M81,4)="cuht","171",IF(RIGHT(M81,4)="netu","172",IF(RIGHT(M81,4)="auht","173",IF(OR(RIGHT(M81,4)="ppou",RIGHT(M81,5)="prepa"),"360",IF(RIGHT(M81,4)="cpou","361",IF(OR(RIGHT(M81,4)="apou",RIGHT(M81,6)="molinf"),"363",IF(RIGHT(M81,4)="netp","364",IF(RIGHT(M81,4)="cmtr","365",IF(LEFT(M81,4)="form","873",IF(RIGHT(M81,7)="ce-cppt","902",""))))))))))</f>
        <v/>
      </c>
      <c r="M84" s="86" t="str">
        <f>IF(L84="","",IF(OR(L$3=Recap!$A$50,L$3=Recap!$A$51,L$3=Recap!$A$52,L$3=Recap!$A$53,L$3=Recap!$A$54,L$3=Recap!$A$55,L$3=Recap!$A$56,L$3=Recap!$A$57,L$3=Recap!$A$58,L$3=Recap!$A$59,L$3=Recap!$A$60,L$3=Recap!$A$61),(L83+M83)/1,L83+M83))</f>
        <v/>
      </c>
      <c r="N84" s="86" t="str">
        <f>IF(RIGHT(O81,4)="cuht","171",IF(RIGHT(O81,4)="netu","172",IF(RIGHT(O81,4)="auht","173",IF(OR(RIGHT(O81,4)="ppou",RIGHT(O81,5)="prepa"),"360",IF(RIGHT(O81,4)="cpou","361",IF(OR(RIGHT(O81,4)="apou",RIGHT(O81,6)="molinf"),"363",IF(RIGHT(O81,4)="netp","364",IF(RIGHT(O81,4)="cmtr","365",IF(LEFT(O81,4)="form","873",IF(RIGHT(O81,7)="ce-cppt","902",""))))))))))</f>
        <v/>
      </c>
      <c r="O84" s="86" t="str">
        <f>IF(N84="","",IF(OR(N$3=Recap!$A$50,N$3=Recap!$A$51,N$3=Recap!$A$52,N$3=Recap!$A$53,N$3=Recap!$A$54,N$3=Recap!$A$55,N$3=Recap!$A$56,N$3=Recap!$A$57,N$3=Recap!$A$58,N$3=Recap!$A$59,N$3=Recap!$A$60,N$3=Recap!$A$61),(N83+O83)/1,N83+O83))</f>
        <v/>
      </c>
      <c r="P84" s="66" t="str">
        <f>IF(RIGHT(Q81,4)="cuht","171",IF(RIGHT(Q81,4)="netu","172",IF(RIGHT(Q81,4)="auht","173",IF(OR(RIGHT(Q81,4)="ppou",RIGHT(Q81,5)="prepa"),"360",IF(RIGHT(Q81,4)="cpou","361",IF(OR(RIGHT(Q81,4)="apou",RIGHT(Q81,6)="molinf"),"363",IF(RIGHT(Q81,4)="netp","364",IF(RIGHT(Q81,4)="cmtr","365",IF(LEFT(Q81,4)="form","873",IF(RIGHT(Q81,7)="ce-cppt","902",""))))))))))</f>
        <v>361</v>
      </c>
      <c r="Q84" s="66">
        <f ca="1">IF(P84="","",IF(OR(P$3=Recap!$A$50,P$3=Recap!$A$51,P$3=Recap!$A$52,P$3=Recap!$A$53,P$3=Recap!$A$54,P$3=Recap!$A$55,P$3=Recap!$A$56,P$3=Recap!$A$57,P$3=Recap!$A$58,P$3=Recap!$A$59,P$3=Recap!$A$60,P$3=Recap!$A$61),(P83+Q83)/1,P83+Q83))</f>
        <v>0.33333333333333331</v>
      </c>
      <c r="R84" s="66" t="str">
        <f>IF(RIGHT(S81,4)="cuht","171",IF(RIGHT(S81,4)="netu","172",IF(RIGHT(S81,4)="auht","173",IF(OR(RIGHT(S81,4)="ppou",RIGHT(S81,5)="prepa"),"360",IF(RIGHT(S81,4)="cpou","361",IF(OR(RIGHT(S81,4)="apou",RIGHT(S81,6)="molinf"),"363",IF(RIGHT(S81,4)="netp","364",IF(RIGHT(S81,4)="cmtr","365",IF(LEFT(S81,4)="form","873",IF(RIGHT(S81,7)="ce-cppt","902",""))))))))))</f>
        <v>361</v>
      </c>
      <c r="S84" s="66">
        <f ca="1">IF(R84="","",IF(OR(R$3=Recap!$A$50,R$3=Recap!$A$51,R$3=Recap!$A$52,R$3=Recap!$A$53,R$3=Recap!$A$54,R$3=Recap!$A$55,R$3=Recap!$A$56,R$3=Recap!$A$57,R$3=Recap!$A$58,R$3=Recap!$A$59,R$3=Recap!$A$60,R$3=Recap!$A$61),(R83+S83)/1,R83+S83))</f>
        <v>0.33333333333333331</v>
      </c>
      <c r="T84" s="66" t="str">
        <f>IF(RIGHT(U81,4)="cuht","171",IF(RIGHT(U81,4)="netu","172",IF(RIGHT(U81,4)="auht","173",IF(OR(RIGHT(U81,4)="ppou",RIGHT(U81,5)="prepa"),"360",IF(RIGHT(U81,4)="cpou","361",IF(OR(RIGHT(U81,4)="apou",RIGHT(U81,6)="molinf"),"363",IF(RIGHT(U81,4)="netp","364",IF(RIGHT(U81,4)="cmtr","365",IF(LEFT(U81,4)="form","873",IF(RIGHT(U81,7)="ce-cppt","902",""))))))))))</f>
        <v>361</v>
      </c>
      <c r="U84" s="66">
        <f ca="1">IF(T84="","",IF(OR(T$3=Recap!$A$50,T$3=Recap!$A$51,T$3=Recap!$A$52,T$3=Recap!$A$53,T$3=Recap!$A$54,T$3=Recap!$A$55,T$3=Recap!$A$56,T$3=Recap!$A$57,T$3=Recap!$A$58,T$3=Recap!$A$59,T$3=Recap!$A$60,T$3=Recap!$A$61),(T83+U83)/1,T83+U83))</f>
        <v>0.31666666666666671</v>
      </c>
      <c r="V84" s="66" t="str">
        <f>IF(RIGHT(W81,4)="cuht","171",IF(RIGHT(W81,4)="netu","172",IF(RIGHT(W81,4)="auht","173",IF(OR(RIGHT(W81,4)="ppou",RIGHT(W81,5)="prepa"),"360",IF(RIGHT(W81,4)="cpou","361",IF(OR(RIGHT(W81,4)="apou",RIGHT(W81,6)="molinf"),"363",IF(RIGHT(W81,4)="netp","364",IF(RIGHT(W81,4)="cmtr","365",IF(LEFT(W81,4)="form","873",IF(RIGHT(W81,7)="ce-cppt","902",""))))))))))</f>
        <v>361</v>
      </c>
      <c r="W84" s="66">
        <f ca="1">IF(V84="","",IF(OR(V$3=Recap!$A$50,V$3=Recap!$A$51,V$3=Recap!$A$52,V$3=Recap!$A$53,V$3=Recap!$A$54,V$3=Recap!$A$55,V$3=Recap!$A$56,V$3=Recap!$A$57,V$3=Recap!$A$58,V$3=Recap!$A$59,V$3=Recap!$A$60,V$3=Recap!$A$61),(V83+W83)/1,V83+W83))</f>
        <v>0.31666666666666671</v>
      </c>
      <c r="X84" s="66" t="str">
        <f>IF(RIGHT(Y81,4)="cuht","171",IF(RIGHT(Y81,4)="netu","172",IF(RIGHT(Y81,4)="auht","173",IF(OR(RIGHT(Y81,4)="ppou",RIGHT(Y81,5)="prepa"),"360",IF(RIGHT(Y81,4)="cpou","361",IF(OR(RIGHT(Y81,4)="apou",RIGHT(Y81,6)="molinf"),"363",IF(RIGHT(Y81,4)="netp","364",IF(RIGHT(Y81,4)="cmtr","365",IF(LEFT(Y81,4)="form","873",IF(RIGHT(Y81,7)="ce-cppt","902",""))))))))))</f>
        <v>361</v>
      </c>
      <c r="Y84" s="66">
        <f ca="1">IF(X84="","",IF(OR(X$3=Recap!$A$50,X$3=Recap!$A$51,X$3=Recap!$A$52,X$3=Recap!$A$53,X$3=Recap!$A$54,X$3=Recap!$A$55,X$3=Recap!$A$56,X$3=Recap!$A$57,X$3=Recap!$A$58,X$3=Recap!$A$59,X$3=Recap!$A$60,X$3=Recap!$A$61),(X83+Y83)/1,X83+Y83))</f>
        <v>0.42708333333333337</v>
      </c>
      <c r="Z84" s="86" t="str">
        <f>IF(RIGHT(AA81,4)="cuht","171",IF(RIGHT(AA81,4)="netu","172",IF(RIGHT(AA81,4)="auht","173",IF(OR(RIGHT(AA81,4)="ppou",RIGHT(AA81,5)="prepa"),"360",IF(RIGHT(AA81,4)="cpou","361",IF(OR(RIGHT(AA81,4)="apou",RIGHT(AA81,6)="molinf"),"363",IF(RIGHT(AA81,4)="netp","364",IF(RIGHT(AA81,4)="cmtr","365",IF(LEFT(AA81,4)="form","873",IF(RIGHT(AA81,7)="ce-cppt","902",""))))))))))</f>
        <v>361</v>
      </c>
      <c r="AA84" s="86">
        <f ca="1">IF(Z84="","",IF(OR(Z$3=Recap!$A$50,Z$3=Recap!$A$51,Z$3=Recap!$A$52,Z$3=Recap!$A$53,Z$3=Recap!$A$54,Z$3=Recap!$A$55,Z$3=Recap!$A$56,Z$3=Recap!$A$57,Z$3=Recap!$A$58,Z$3=Recap!$A$59,Z$3=Recap!$A$60,Z$3=Recap!$A$61),(Z83+AA83)/1,Z83+AA83))</f>
        <v>0.31666666666666671</v>
      </c>
      <c r="AB84" s="86" t="str">
        <f>IF(RIGHT(AC81,4)="cuht","171",IF(RIGHT(AC81,4)="netu","172",IF(RIGHT(AC81,4)="auht","173",IF(OR(RIGHT(AC81,4)="ppou",RIGHT(AC81,5)="prepa"),"360",IF(RIGHT(AC81,4)="cpou","361",IF(OR(RIGHT(AC81,4)="apou",RIGHT(AC81,6)="molinf"),"363",IF(RIGHT(AC81,4)="netp","364",IF(RIGHT(AC81,4)="cmtr","365",IF(LEFT(AC81,4)="form","873",IF(RIGHT(AC81,7)="ce-cppt","902",""))))))))))</f>
        <v/>
      </c>
      <c r="AC84" s="86" t="str">
        <f>IF(AB84="","",IF(OR(AB$3=Recap!$A$50,AB$3=Recap!$A$51,AB$3=Recap!$A$52,AB$3=Recap!$A$53,AB$3=Recap!$A$54,AB$3=Recap!$A$55,AB$3=Recap!$A$56,AB$3=Recap!$A$57,AB$3=Recap!$A$58,AB$3=Recap!$A$59,AB$3=Recap!$A$60,AB$3=Recap!$A$61),(AB83+AC83)/1,AB83+AC83))</f>
        <v/>
      </c>
      <c r="AD84" s="61"/>
      <c r="AE84" s="66" t="str">
        <f>IF(RIGHT(AF81,4)="cuht","171",IF(RIGHT(AF81,4)="netu","172",IF(RIGHT(AF81,4)="auht","173",IF(OR(RIGHT(AF81,4)="ppou",RIGHT(AF81,5)="prepa"),"360",IF(RIGHT(AF81,4)="cpou","361",IF(OR(RIGHT(AF81,4)="apou",RIGHT(AF81,6)="molinf"),"363",IF(RIGHT(AF81,4)="netp","364",IF(RIGHT(AF81,4)="cmtr","365",IF(LEFT(AF81,4)="form","873",IF(RIGHT(AF81,7)="ce-cppt","902",""))))))))))</f>
        <v>360</v>
      </c>
      <c r="AF84" s="66">
        <f ca="1">IF(AE84="","",IF(OR(AE$3=Recap!$A$50,AE$3=Recap!$A$51,AE$3=Recap!$A$52,AE$3=Recap!$A$53,AE$3=Recap!$A$54,AE$3=Recap!$A$55,AE$3=Recap!$A$56,AE$3=Recap!$A$57,AE$3=Recap!$A$58,AE$3=Recap!$A$59,AE$3=Recap!$A$60,AE$3=Recap!$A$61),(AE83+AF83)/1,AE83+AF83))</f>
        <v>0</v>
      </c>
      <c r="AG84" s="86" t="str">
        <f>IF(RIGHT(AH81,4)="cuht","171",IF(RIGHT(AH81,4)="netu","172",IF(RIGHT(AH81,4)="auht","173",IF(OR(RIGHT(AH81,4)="ppou",RIGHT(AH81,5)="prepa"),"360",IF(RIGHT(AH81,4)="cpou","361",IF(OR(RIGHT(AH81,4)="apou",RIGHT(AH81,6)="molinf"),"363",IF(RIGHT(AH81,4)="netp","364",IF(RIGHT(AH81,4)="cmtr","365",IF(LEFT(AH81,4)="form","873",IF(RIGHT(AH81,7)="ce-cppt","902",""))))))))))</f>
        <v/>
      </c>
      <c r="AH84" s="86" t="str">
        <f>IF(AG84="","",IF(OR(AG$3=Recap!$A$50,AG$3=Recap!$A$51,AG$3=Recap!$A$52,AG$3=Recap!$A$53,AG$3=Recap!$A$54,AG$3=Recap!$A$55,AG$3=Recap!$A$56,AG$3=Recap!$A$57,AG$3=Recap!$A$58,AG$3=Recap!$A$59,AG$3=Recap!$A$60,AG$3=Recap!$A$61),(AG83+AH83)/1,AG83+AH83))</f>
        <v/>
      </c>
      <c r="AI84" s="66" t="str">
        <f>IF(RIGHT(AJ81,4)="cuht","171",IF(RIGHT(AJ81,4)="netu","172",IF(RIGHT(AJ81,4)="auht","173",IF(OR(RIGHT(AJ81,4)="ppou",RIGHT(AJ81,5)="prepa"),"360",IF(RIGHT(AJ81,4)="cpou","361",IF(OR(RIGHT(AJ81,4)="apou",RIGHT(AJ81,6)="molinf"),"363",IF(RIGHT(AJ81,4)="netp","364",IF(RIGHT(AJ81,4)="cmtr","365",IF(LEFT(AJ81,4)="form","873",IF(RIGHT(AJ81,7)="ce-cppt","902",""))))))))))</f>
        <v>173</v>
      </c>
      <c r="AJ84" s="66">
        <f ca="1">IF(AI84="","",IF(OR(AI$3=Recap!$A$50,AI$3=Recap!$A$51,AI$3=Recap!$A$52,AI$3=Recap!$A$53,AI$3=Recap!$A$54,AI$3=Recap!$A$55,AI$3=Recap!$A$56,AI$3=Recap!$A$57,AI$3=Recap!$A$58,AI$3=Recap!$A$59,AI$3=Recap!$A$60,AI$3=Recap!$A$61),(AI83+AJ83)/1,AI83+AJ83))</f>
        <v>0</v>
      </c>
      <c r="AK84" s="66" t="str">
        <f>IF(RIGHT(AL81,4)="cuht","171",IF(RIGHT(AL81,4)="netu","172",IF(RIGHT(AL81,4)="auht","173",IF(OR(RIGHT(AL81,4)="ppou",RIGHT(AL81,5)="prepa"),"360",IF(RIGHT(AL81,4)="cpou","361",IF(OR(RIGHT(AL81,4)="apou",RIGHT(AL81,6)="molinf"),"363",IF(RIGHT(AL81,4)="netp","364",IF(RIGHT(AL81,4)="cmtr","365",IF(LEFT(AL81,4)="form","873",IF(RIGHT(AL81,7)="ce-cppt","902",""))))))))))</f>
        <v>363</v>
      </c>
      <c r="AL84" s="66">
        <f ca="1">IF(AK84="","",IF(OR(AK$3=Recap!$A$50,AK$3=Recap!$A$51,AK$3=Recap!$A$52,AK$3=Recap!$A$53,AK$3=Recap!$A$54,AK$3=Recap!$A$55,AK$3=Recap!$A$56,AK$3=Recap!$A$57,AK$3=Recap!$A$58,AK$3=Recap!$A$59,AK$3=Recap!$A$60,AK$3=Recap!$A$61),(AK83+AL83)/1,AK83+AL83))</f>
        <v>0</v>
      </c>
      <c r="AM84" s="66" t="str">
        <f>IF(RIGHT(AN81,4)="cuht","171",IF(RIGHT(AN81,4)="netu","172",IF(RIGHT(AN81,4)="auht","173",IF(OR(RIGHT(AN81,4)="ppou",RIGHT(AN81,5)="prepa"),"360",IF(RIGHT(AN81,4)="cpou","361",IF(OR(RIGHT(AN81,4)="apou",RIGHT(AN81,6)="molinf"),"363",IF(RIGHT(AN81,4)="netp","364",IF(RIGHT(AN81,4)="cmtr","365",IF(LEFT(AN81,4)="form","873",IF(RIGHT(AN81,7)="ce-cppt","902",""))))))))))</f>
        <v>363</v>
      </c>
      <c r="AN84" s="66">
        <f ca="1">IF(AM84="","",IF(OR(AM$3=Recap!$A$50,AM$3=Recap!$A$51,AM$3=Recap!$A$52,AM$3=Recap!$A$53,AM$3=Recap!$A$54,AM$3=Recap!$A$55,AM$3=Recap!$A$56,AM$3=Recap!$A$57,AM$3=Recap!$A$58,AM$3=Recap!$A$59,AM$3=Recap!$A$60,AM$3=Recap!$A$61),(AM83+AN83)/1,AM83+AN83))</f>
        <v>0</v>
      </c>
      <c r="AO84" s="86" t="str">
        <f>IF(RIGHT(AP81,4)="cuht","171",IF(RIGHT(AP81,4)="netu","172",IF(RIGHT(AP81,4)="auht","173",IF(OR(RIGHT(AP81,4)="ppou",RIGHT(AP81,5)="prepa"),"360",IF(RIGHT(AP81,4)="cpou","361",IF(OR(RIGHT(AP81,4)="apou",RIGHT(AP81,6)="molinf"),"363",IF(RIGHT(AP81,4)="netp","364",IF(RIGHT(AP81,4)="cmtr","365",IF(LEFT(AP81,4)="form","873",IF(RIGHT(AP81,7)="ce-cppt","902",""))))))))))</f>
        <v/>
      </c>
      <c r="AP84" s="86" t="str">
        <f>IF(AO84="","",IF(OR(AO$3=Recap!$A$50,AO$3=Recap!$A$51,AO$3=Recap!$A$52,AO$3=Recap!$A$53,AO$3=Recap!$A$54,AO$3=Recap!$A$55,AO$3=Recap!$A$56,AO$3=Recap!$A$57,AO$3=Recap!$A$58,AO$3=Recap!$A$59,AO$3=Recap!$A$60,AO$3=Recap!$A$61),(AO83+AP83)/1,AO83+AP83))</f>
        <v/>
      </c>
      <c r="AQ84" s="86" t="str">
        <f>IF(RIGHT(AR81,4)="cuht","171",IF(RIGHT(AR81,4)="netu","172",IF(RIGHT(AR81,4)="auht","173",IF(OR(RIGHT(AR81,4)="ppou",RIGHT(AR81,5)="prepa"),"360",IF(RIGHT(AR81,4)="cpou","361",IF(OR(RIGHT(AR81,4)="apou",RIGHT(AR81,6)="molinf"),"363",IF(RIGHT(AR81,4)="netp","364",IF(RIGHT(AR81,4)="cmtr","365",IF(LEFT(AR81,4)="form","873",IF(RIGHT(AR81,7)="ce-cppt","902",""))))))))))</f>
        <v/>
      </c>
      <c r="AR84" s="86" t="str">
        <f>IF(AQ84="","",IF(OR(AQ$3=Recap!$A$50,AQ$3=Recap!$A$51,AQ$3=Recap!$A$52,AQ$3=Recap!$A$53,AQ$3=Recap!$A$54,AQ$3=Recap!$A$55,AQ$3=Recap!$A$56,AQ$3=Recap!$A$57,AQ$3=Recap!$A$58,AQ$3=Recap!$A$59,AQ$3=Recap!$A$60,AQ$3=Recap!$A$61),(AQ83+AR83)/1,AQ83+AR83))</f>
        <v/>
      </c>
      <c r="AS84" s="61"/>
      <c r="AT84" s="66" t="str">
        <f>IF(RIGHT(AU81,4)="cuht","171",IF(RIGHT(AU81,4)="netu","172",IF(RIGHT(AU81,4)="auht","173",IF(OR(RIGHT(AU81,4)="ppou",RIGHT(AU81,5)="prepa"),"360",IF(RIGHT(AU81,4)="cpou","361",IF(OR(RIGHT(AU81,4)="apou",RIGHT(AU81,6)="molinf"),"363",IF(RIGHT(AU81,4)="netp","364",IF(RIGHT(AU81,4)="cmtr","365",IF(LEFT(AU81,4)="form","873",IF(RIGHT(AU81,7)="ce-cppt","902",""))))))))))</f>
        <v/>
      </c>
      <c r="AU84" s="66" t="str">
        <f>IF(AT84="","",IF(OR(AT$3=Recap!$A$50,AT$3=Recap!$A$51,AT$3=Recap!$A$52,AT$3=Recap!$A$53,AT$3=Recap!$A$54,AT$3=Recap!$A$55,AT$3=Recap!$A$56,AT$3=Recap!$A$57,AT$3=Recap!$A$58,AT$3=Recap!$A$59,AT$3=Recap!$A$60,AT$3=Recap!$A$61),(AT83+AU83)/1,AT83+AU83))</f>
        <v/>
      </c>
      <c r="AV84" s="86" t="str">
        <f>IF(RIGHT(AW81,4)="cuht","171",IF(RIGHT(AW81,4)="netu","172",IF(RIGHT(AW81,4)="auht","173",IF(OR(RIGHT(AW81,4)="ppou",RIGHT(AW81,5)="prepa"),"360",IF(RIGHT(AW81,4)="cpou","361",IF(OR(RIGHT(AW81,4)="apou",RIGHT(AW81,6)="molinf"),"363",IF(RIGHT(AW81,4)="netp","364",IF(RIGHT(AW81,4)="cmtr","365",IF(LEFT(AW81,4)="form","873",IF(RIGHT(AW81,7)="ce-cppt","902",""))))))))))</f>
        <v/>
      </c>
      <c r="AW84" s="86" t="str">
        <f>IF(AV84="","",IF(OR(AV$3=Recap!$A$50,AV$3=Recap!$A$51,AV$3=Recap!$A$52,AV$3=Recap!$A$53,AV$3=Recap!$A$54,AV$3=Recap!$A$55,AV$3=Recap!$A$56,AV$3=Recap!$A$57,AV$3=Recap!$A$58,AV$3=Recap!$A$59,AV$3=Recap!$A$60,AV$3=Recap!$A$61),(AV83+AW83)/1,AV83+AW83))</f>
        <v/>
      </c>
      <c r="AX84" s="66" t="str">
        <f>IF(RIGHT(AY81,4)="cuht","171",IF(RIGHT(AY81,4)="netu","172",IF(RIGHT(AY81,4)="auht","173",IF(OR(RIGHT(AY81,4)="ppou",RIGHT(AY81,5)="prepa"),"360",IF(RIGHT(AY81,4)="cpou","361",IF(OR(RIGHT(AY81,4)="apou",RIGHT(AY81,6)="molinf"),"363",IF(RIGHT(AY81,4)="netp","364",IF(RIGHT(AY81,4)="cmtr","365",IF(LEFT(AY81,4)="form","873",IF(RIGHT(AY81,7)="ce-cppt","902",""))))))))))</f>
        <v/>
      </c>
      <c r="AY84" s="66" t="str">
        <f>IF(AX84="","",IF(OR(AX$3=Recap!$A$50,AX$3=Recap!$A$51,AX$3=Recap!$A$52,AX$3=Recap!$A$53,AX$3=Recap!$A$54,AX$3=Recap!$A$55,AX$3=Recap!$A$56,AX$3=Recap!$A$57,AX$3=Recap!$A$58,AX$3=Recap!$A$59,AX$3=Recap!$A$60,AX$3=Recap!$A$61),(AX83+AY83)/1,AX83+AY83))</f>
        <v/>
      </c>
      <c r="AZ84" s="66" t="str">
        <f>IF(RIGHT(BA81,4)="cuht","171",IF(RIGHT(BA81,4)="netu","172",IF(RIGHT(BA81,4)="auht","173",IF(OR(RIGHT(BA81,4)="ppou",RIGHT(BA81,5)="prepa"),"360",IF(RIGHT(BA81,4)="cpou","361",IF(OR(RIGHT(BA81,4)="apou",RIGHT(BA81,6)="molinf"),"363",IF(RIGHT(BA81,4)="netp","364",IF(RIGHT(BA81,4)="cmtr","365",IF(LEFT(BA81,4)="form","873",IF(RIGHT(BA81,7)="ce-cppt","902",""))))))))))</f>
        <v/>
      </c>
      <c r="BA84" s="66" t="str">
        <f>IF(AZ84="","",IF(OR(AZ$3=Recap!$A$50,AZ$3=Recap!$A$51,AZ$3=Recap!$A$52,AZ$3=Recap!$A$53,AZ$3=Recap!$A$54,AZ$3=Recap!$A$55,AZ$3=Recap!$A$56,AZ$3=Recap!$A$57,AZ$3=Recap!$A$58,AZ$3=Recap!$A$59,AZ$3=Recap!$A$60,AZ$3=Recap!$A$61),(AZ83+BA83)/1,AZ83+BA83))</f>
        <v/>
      </c>
      <c r="BB84" s="66" t="str">
        <f>IF(RIGHT(BC81,4)="cuht","171",IF(RIGHT(BC81,4)="netu","172",IF(RIGHT(BC81,4)="auht","173",IF(OR(RIGHT(BC81,4)="ppou",RIGHT(BC81,5)="prepa"),"360",IF(RIGHT(BC81,4)="cpou","361",IF(OR(RIGHT(BC81,4)="apou",RIGHT(BC81,6)="molinf"),"363",IF(RIGHT(BC81,4)="netp","364",IF(RIGHT(BC81,4)="cmtr","365",IF(LEFT(BC81,4)="form","873",IF(RIGHT(BC81,7)="ce-cppt","902",""))))))))))</f>
        <v/>
      </c>
      <c r="BC84" s="66" t="str">
        <f>IF(BB84="","",IF(OR(BB$3=Recap!$A$50,BB$3=Recap!$A$51,BB$3=Recap!$A$52,BB$3=Recap!$A$53,BB$3=Recap!$A$54,BB$3=Recap!$A$55,BB$3=Recap!$A$56,BB$3=Recap!$A$57,BB$3=Recap!$A$58,BB$3=Recap!$A$59,BB$3=Recap!$A$60,BB$3=Recap!$A$61),(BB83+BC83)/1,BB83+BC83))</f>
        <v/>
      </c>
      <c r="BD84" s="66" t="str">
        <f>IF(RIGHT(BE81,4)="cuht","171",IF(RIGHT(BE81,4)="netu","172",IF(RIGHT(BE81,4)="auht","173",IF(OR(RIGHT(BE81,4)="ppou",RIGHT(BE81,5)="prepa"),"360",IF(RIGHT(BE81,4)="cpou","361",IF(OR(RIGHT(BE81,4)="apou",RIGHT(BE81,6)="molinf"),"363",IF(RIGHT(BE81,4)="netp","364",IF(RIGHT(BE81,4)="cmtr","365",IF(LEFT(BE81,4)="form","873",IF(RIGHT(BE81,7)="ce-cppt","902",""))))))))))</f>
        <v/>
      </c>
      <c r="BE84" s="66" t="str">
        <f>IF(BD84="","",IF(OR(BD$3=Recap!$A$50,BD$3=Recap!$A$51,BD$3=Recap!$A$52,BD$3=Recap!$A$53,BD$3=Recap!$A$54,BD$3=Recap!$A$55,BD$3=Recap!$A$56,BD$3=Recap!$A$57,BD$3=Recap!$A$58,BD$3=Recap!$A$59,BD$3=Recap!$A$60,BD$3=Recap!$A$61),(BD83+BE83)/1,BD83+BE83))</f>
        <v/>
      </c>
      <c r="BF84" s="66" t="str">
        <f>IF(RIGHT(BG81,4)="cuht","171",IF(RIGHT(BG81,4)="netu","172",IF(RIGHT(BG81,4)="auht","173",IF(OR(RIGHT(BG81,4)="ppou",RIGHT(BG81,5)="prepa"),"360",IF(RIGHT(BG81,4)="cpou","361",IF(OR(RIGHT(BG81,4)="apou",RIGHT(BG81,6)="molinf"),"363",IF(RIGHT(BG81,4)="netp","364",IF(RIGHT(BG81,4)="cmtr","365",IF(LEFT(BG81,4)="form","873",IF(RIGHT(BG81,7)="ce-cppt","902",""))))))))))</f>
        <v/>
      </c>
      <c r="BG84" s="66" t="str">
        <f>IF(BF84="","",IF(OR(BF$3=Recap!$A$50,BF$3=Recap!$A$51,BF$3=Recap!$A$52,BF$3=Recap!$A$53,BF$3=Recap!$A$54,BF$3=Recap!$A$55,BF$3=Recap!$A$56,BF$3=Recap!$A$57,BF$3=Recap!$A$58,BF$3=Recap!$A$59,BF$3=Recap!$A$60,BF$3=Recap!$A$61),(BF83+BG83)/1,BF83+BG83))</f>
        <v/>
      </c>
      <c r="BH84" s="12"/>
    </row>
    <row r="85" spans="1:60" ht="14.4" customHeight="1" x14ac:dyDescent="0.3">
      <c r="A85" s="125"/>
      <c r="B85" s="81"/>
      <c r="C85" s="100"/>
      <c r="D85" s="57"/>
      <c r="E85" s="95"/>
      <c r="F85" s="57"/>
      <c r="G85" s="95"/>
      <c r="H85" s="57"/>
      <c r="I85" s="95"/>
      <c r="J85" s="57"/>
      <c r="K85" s="95"/>
      <c r="L85" s="79"/>
      <c r="M85" s="100"/>
      <c r="N85" s="79"/>
      <c r="O85" s="98"/>
      <c r="P85" s="55"/>
      <c r="Q85" s="106"/>
      <c r="R85" s="57"/>
      <c r="S85" s="106"/>
      <c r="T85" s="57"/>
      <c r="U85" s="106"/>
      <c r="V85" s="57"/>
      <c r="W85" s="106"/>
      <c r="X85" s="57"/>
      <c r="Y85" s="106"/>
      <c r="Z85" s="79"/>
      <c r="AA85" s="116"/>
      <c r="AB85" s="79"/>
      <c r="AC85" s="118"/>
      <c r="AD85" s="97">
        <f ca="1">SUM(P87:AC87)</f>
        <v>0</v>
      </c>
      <c r="AE85" s="55"/>
      <c r="AF85" s="106"/>
      <c r="AG85" s="79"/>
      <c r="AH85" s="116"/>
      <c r="AI85" s="57"/>
      <c r="AJ85" s="106"/>
      <c r="AK85" s="57"/>
      <c r="AL85" s="106"/>
      <c r="AM85" s="57"/>
      <c r="AN85" s="106"/>
      <c r="AO85" s="79"/>
      <c r="AP85" s="116"/>
      <c r="AQ85" s="79"/>
      <c r="AR85" s="118"/>
      <c r="AS85" s="97">
        <f ca="1">SUM(AE87:AR87)</f>
        <v>0</v>
      </c>
      <c r="AT85" s="55"/>
      <c r="AU85" s="106"/>
      <c r="AV85" s="79"/>
      <c r="AW85" s="116"/>
      <c r="AX85" s="57"/>
      <c r="AY85" s="106"/>
      <c r="AZ85" s="57"/>
      <c r="BA85" s="106"/>
      <c r="BB85" s="57"/>
      <c r="BC85" s="106"/>
      <c r="BD85" s="57"/>
      <c r="BE85" s="106"/>
      <c r="BF85" s="57"/>
      <c r="BG85" s="122"/>
      <c r="BH85" s="124">
        <f ca="1">SUM(AT87:BG87)</f>
        <v>0</v>
      </c>
    </row>
    <row r="86" spans="1:60" ht="16.2" thickBot="1" x14ac:dyDescent="0.35">
      <c r="A86" s="126"/>
      <c r="B86" s="82"/>
      <c r="C86" s="101"/>
      <c r="D86" s="58"/>
      <c r="E86" s="96"/>
      <c r="F86" s="58"/>
      <c r="G86" s="96"/>
      <c r="H86" s="58"/>
      <c r="I86" s="96"/>
      <c r="J86" s="58"/>
      <c r="K86" s="96"/>
      <c r="L86" s="80"/>
      <c r="M86" s="101"/>
      <c r="N86" s="80"/>
      <c r="O86" s="99"/>
      <c r="P86" s="56"/>
      <c r="Q86" s="107"/>
      <c r="R86" s="58"/>
      <c r="S86" s="107"/>
      <c r="T86" s="58"/>
      <c r="U86" s="107"/>
      <c r="V86" s="58"/>
      <c r="W86" s="107"/>
      <c r="X86" s="58"/>
      <c r="Y86" s="107"/>
      <c r="Z86" s="80"/>
      <c r="AA86" s="117"/>
      <c r="AB86" s="80"/>
      <c r="AC86" s="119"/>
      <c r="AD86" s="97"/>
      <c r="AE86" s="56"/>
      <c r="AF86" s="107"/>
      <c r="AG86" s="80"/>
      <c r="AH86" s="117"/>
      <c r="AI86" s="58"/>
      <c r="AJ86" s="107"/>
      <c r="AK86" s="58"/>
      <c r="AL86" s="107"/>
      <c r="AM86" s="58"/>
      <c r="AN86" s="107"/>
      <c r="AO86" s="80"/>
      <c r="AP86" s="117"/>
      <c r="AQ86" s="80"/>
      <c r="AR86" s="119"/>
      <c r="AS86" s="97"/>
      <c r="AT86" s="56"/>
      <c r="AU86" s="107"/>
      <c r="AV86" s="80"/>
      <c r="AW86" s="117"/>
      <c r="AX86" s="58"/>
      <c r="AY86" s="107"/>
      <c r="AZ86" s="58"/>
      <c r="BA86" s="107"/>
      <c r="BB86" s="58"/>
      <c r="BC86" s="107"/>
      <c r="BD86" s="58"/>
      <c r="BE86" s="107"/>
      <c r="BF86" s="58"/>
      <c r="BG86" s="123"/>
      <c r="BH86" s="124"/>
    </row>
    <row r="87" spans="1:60" ht="15" hidden="1" customHeight="1" x14ac:dyDescent="0.4">
      <c r="A87" s="52"/>
      <c r="B87" s="66">
        <f ca="1">IF(B$3&gt;$BI$4,0,IF(OR(ISBLANK(B85),ISBLANK(B86),ISBLANK(C85),LEFT(C85,4)="jour",LEFT(C85,4)="form"),0,IF(COUNTIF(fériés,B$3)&gt;0,MOD((B86-B85),1)*1,MOD((B86-B85),1))))</f>
        <v>0</v>
      </c>
      <c r="C87" s="66">
        <f ca="1">IF(B$3&gt;$BI$4,0,IF(AND(ISNUMBER(B85),ISNUMBER(B86),OR(LEFT(C85,4)="jour",LEFT(C85,4)="form")),IF(COUNTIF(fériés,B$3)&gt;0,MOD(-$BH$4+(B86-B85),1)*1,MOD(-$BH$4+(B86-B85),1)),IF(AND(ISBLANK(B85),ISBLANK(B86)),IF(OR(C85="r",C85="c",C85="a",C85="m",C85="f",C85="cp",C85="s",C85="congé parent"),$BH$3,0),0)))</f>
        <v>0</v>
      </c>
      <c r="D87" s="66">
        <f ca="1">IF(D$3&gt;$BI$4,0,IF(OR(ISBLANK(D85),ISBLANK(D86),ISBLANK(E85),LEFT(E85,4)="jour",LEFT(E85,4)="form"),0,IF(COUNTIF(fériés,D$3)&gt;0,MOD((D86-D85),1)*1,MOD((D86-D85),1))))</f>
        <v>0</v>
      </c>
      <c r="E87" s="66">
        <f ca="1">IF(D$3&gt;$BI$4,0,IF(AND(ISNUMBER(D85),ISNUMBER(D86),OR(LEFT(E85,4)="jour",LEFT(E85,4)="form")),IF(COUNTIF(fériés,D$3)&gt;0,MOD(-$BH$4+(D86-D85),1)*1,MOD(-$BH$4+(D86-D85),1)),IF(AND(ISBLANK(D85),ISBLANK(D86)),IF(OR(E85="r",E85="c",E85="a",E85="m",E85="f",E85="cp",E85="s",E85="congé parent"),$BH$3,0),0)))</f>
        <v>0</v>
      </c>
      <c r="F87" s="66">
        <f ca="1">IF(F$3&gt;$BI$4,0,IF(OR(ISBLANK(F85),ISBLANK(F86),ISBLANK(G85),LEFT(G85,4)="jour",LEFT(G85,4)="form"),0,IF(COUNTIF(fériés,F$3)&gt;0,MOD((F86-F85),1)*1,MOD((F86-F85),1))))</f>
        <v>0</v>
      </c>
      <c r="G87" s="66">
        <f ca="1">IF(F$3&gt;$BI$4,0,IF(AND(ISNUMBER(F85),ISNUMBER(F86),OR(LEFT(G85,4)="jour",LEFT(G85,4)="form")),IF(COUNTIF(fériés,F$3)&gt;0,MOD(-$BH$4+(F86-F85),1)*1,MOD(-$BH$4+(F86-F85),1)),IF(AND(ISBLANK(F85),ISBLANK(F86)),IF(OR(G85="r",G85="c",G85="a",G85="m",G85="f",G85="cp",G85="s",G85="congé parent"),$BH$3,0),0)))</f>
        <v>0</v>
      </c>
      <c r="H87" s="66">
        <f ca="1">IF(H$3&gt;$BI$4,0,IF(OR(ISBLANK(H85),ISBLANK(H86),ISBLANK(I85),LEFT(I85,4)="jour",LEFT(I85,4)="form"),0,IF(COUNTIF(fériés,H$3)&gt;0,MOD((H86-H85),1)*1,MOD((H86-H85),1))))</f>
        <v>0</v>
      </c>
      <c r="I87" s="66">
        <f ca="1">IF(H$3&gt;$BI$4,0,IF(AND(ISNUMBER(H85),ISNUMBER(H86),OR(LEFT(I85,4)="jour",LEFT(I85,4)="form")),IF(COUNTIF(fériés,H$3)&gt;0,MOD(-$BH$4+(H86-H85),1)*1,MOD(-$BH$4+(H86-H85),1)),IF(AND(ISBLANK(H85),ISBLANK(H86)),IF(OR(I85="r",I85="c",I85="a",I85="m",I85="f",I85="cp",I85="s",I85="congé parent"),$BH$3,0),0)))</f>
        <v>0</v>
      </c>
      <c r="J87" s="66">
        <f ca="1">IF(J$3&gt;$BI$4,0,IF(OR(ISBLANK(J85),ISBLANK(J86),ISBLANK(K85),LEFT(K85,4)="jour",LEFT(K85,4)="form"),0,IF(COUNTIF(fériés,J$3)&gt;0,MOD((J86-J85),1)*1,MOD((J86-J85),1))))</f>
        <v>0</v>
      </c>
      <c r="K87" s="66">
        <f ca="1">IF(J$3&gt;$BI$4,0,IF(AND(ISNUMBER(J85),ISNUMBER(J86),OR(LEFT(K85,4)="jour",LEFT(K85,4)="form")),IF(COUNTIF(fériés,J$3)&gt;0,MOD(-$BH$4+(J86-J85),1)*1,MOD(-$BH$4+(J86-J85),1)),IF(AND(ISBLANK(J85),ISBLANK(J86)),IF(OR(K85="r",K85="c",K85="a",K85="m",K85="f",K85="cp",K85="s",K85="congé parent"),$BH$3,0),0)))</f>
        <v>0</v>
      </c>
      <c r="L87" s="86">
        <f ca="1">IF(L$3&gt;$BI$4,0,IF(OR(ISBLANK(L85),ISBLANK(L86),ISBLANK(M85),LEFT(M85,4)="jour",LEFT(M85,4)="form"),0,IF(COUNTIF(fériés,L$3)&gt;0,MOD((L86-L85),1)*1,MOD((L86-L85),1))))</f>
        <v>0</v>
      </c>
      <c r="M87" s="86">
        <f ca="1">IF(L$3&gt;$BI$4,0,IF(AND(ISNUMBER(L85),ISNUMBER(L86),OR(LEFT(M85,4)="jour",LEFT(M85,4)="form")),IF(COUNTIF(fériés,L$3)&gt;0,MOD(-$BH$4+(L86-L85),1)*1,MOD(-$BH$4+(L86-L85),1)),IF(AND(ISBLANK(L85),ISBLANK(L86)),IF(OR(M85="r",M85="c",M85="a",M85="m",M85="f",M85="cp",M85="s",M85="congé parent"),$BH$3,0),0)))</f>
        <v>0</v>
      </c>
      <c r="N87" s="86">
        <f ca="1">IF(N$3&gt;$BI$4,0,IF(OR(ISBLANK(N85),ISBLANK(N86),ISBLANK(O85),LEFT(O85,4)="jour",LEFT(O85,4)="form"),0,IF(COUNTIF(fériés,N$3)&gt;0,MOD((N86-N85),1)*1,MOD((N86-N85),1))))</f>
        <v>0</v>
      </c>
      <c r="O87" s="86">
        <f ca="1">IF(N$3&gt;$BI$4,0,IF(AND(ISNUMBER(N85),ISNUMBER(N86),OR(LEFT(O85,4)="jour",LEFT(O85,4)="form")),IF(COUNTIF(fériés,N$3)&gt;0,MOD(-$BH$4+(N86-N85),1)*1,MOD(-$BH$4+(N86-N85),1)),IF(AND(ISBLANK(N85),ISBLANK(N86)),IF(OR(O85="r",O85="c",O85="a",O85="m",O85="f",O85="cp",O85="s",O85="congé parent"),$BH$3,0),0)))</f>
        <v>0</v>
      </c>
      <c r="P87" s="66">
        <f ca="1">IF(P$3&gt;$BI$4,0,IF(OR(ISBLANK(P85),ISBLANK(P86),ISBLANK(Q85),LEFT(Q85,4)="jour",LEFT(Q85,4)="form"),0,IF(COUNTIF(fériés,P$3)&gt;0,MOD((P86-P85),1)*1,MOD((P86-P85),1))))</f>
        <v>0</v>
      </c>
      <c r="Q87" s="66">
        <f ca="1">IF(P$3&gt;$BI$4,0,IF(AND(ISNUMBER(P85),ISNUMBER(P86),OR(LEFT(Q85,4)="jour",LEFT(Q85,4)="form")),IF(COUNTIF(fériés,P$3)&gt;0,MOD(-$BH$4+(P86-P85),1)*1,MOD(-$BH$4+(P86-P85),1)),IF(AND(ISBLANK(P85),ISBLANK(P86)),IF(OR(Q85="r",Q85="c",Q85="a",Q85="m",Q85="f",Q85="cp",Q85="s",Q85="congé parent"),$BH$3,0),0)))</f>
        <v>0</v>
      </c>
      <c r="R87" s="66">
        <f ca="1">IF(R$3&gt;$BI$4,0,IF(OR(ISBLANK(R85),ISBLANK(R86),ISBLANK(S85),LEFT(S85,4)="jour",LEFT(S85,4)="form"),0,IF(COUNTIF(fériés,R$3)&gt;0,MOD((R86-R85),1)*1,MOD((R86-R85),1))))</f>
        <v>0</v>
      </c>
      <c r="S87" s="66">
        <f ca="1">IF(R$3&gt;$BI$4,0,IF(AND(ISNUMBER(R85),ISNUMBER(R86),OR(LEFT(S85,4)="jour",LEFT(S85,4)="form")),IF(COUNTIF(fériés,R$3)&gt;0,MOD(-$BH$4+(R86-R85),1)*1,MOD(-$BH$4+(R86-R85),1)),IF(AND(ISBLANK(R85),ISBLANK(R86)),IF(OR(S85="r",S85="c",S85="a",S85="m",S85="f",S85="cp",S85="s",S85="congé parent"),$BH$3,0),0)))</f>
        <v>0</v>
      </c>
      <c r="T87" s="66">
        <f ca="1">IF(T$3&gt;$BI$4,0,IF(OR(ISBLANK(T85),ISBLANK(T86),ISBLANK(U85),LEFT(U85,4)="jour",LEFT(U85,4)="form"),0,IF(COUNTIF(fériés,T$3)&gt;0,MOD((T86-T85),1)*1,MOD((T86-T85),1))))</f>
        <v>0</v>
      </c>
      <c r="U87" s="66">
        <f ca="1">IF(T$3&gt;$BI$4,0,IF(AND(ISNUMBER(T85),ISNUMBER(T86),OR(LEFT(U85,4)="jour",LEFT(U85,4)="form")),IF(COUNTIF(fériés,T$3)&gt;0,MOD(-$BH$4+(T86-T85),1)*1,MOD(-$BH$4+(T86-T85),1)),IF(AND(ISBLANK(T85),ISBLANK(T86)),IF(OR(U85="r",U85="c",U85="a",U85="m",U85="f",U85="cp",U85="s",U85="congé parent"),$BH$3,0),0)))</f>
        <v>0</v>
      </c>
      <c r="V87" s="66">
        <f ca="1">IF(V$3&gt;$BI$4,0,IF(OR(ISBLANK(V85),ISBLANK(V86),ISBLANK(W85),LEFT(W85,4)="jour",LEFT(W85,4)="form"),0,IF(COUNTIF(fériés,V$3)&gt;0,MOD((V86-V85),1)*1,MOD((V86-V85),1))))</f>
        <v>0</v>
      </c>
      <c r="W87" s="66">
        <f ca="1">IF(V$3&gt;$BI$4,0,IF(AND(ISNUMBER(V85),ISNUMBER(V86),OR(LEFT(W85,4)="jour",LEFT(W85,4)="form")),IF(COUNTIF(fériés,V$3)&gt;0,MOD(-$BH$4+(V86-V85),1)*1,MOD(-$BH$4+(V86-V85),1)),IF(AND(ISBLANK(V85),ISBLANK(V86)),IF(OR(W85="r",W85="c",W85="a",W85="m",W85="f",W85="cp",W85="s",W85="congé parent"),$BH$3,0),0)))</f>
        <v>0</v>
      </c>
      <c r="X87" s="66">
        <f ca="1">IF(X$3&gt;$BI$4,0,IF(OR(ISBLANK(X85),ISBLANK(X86),ISBLANK(Y85),LEFT(Y85,4)="jour",LEFT(Y85,4)="form"),0,IF(COUNTIF(fériés,X$3)&gt;0,MOD((X86-X85),1)*1,MOD((X86-X85),1))))</f>
        <v>0</v>
      </c>
      <c r="Y87" s="66">
        <f ca="1">IF(X$3&gt;$BI$4,0,IF(AND(ISNUMBER(X85),ISNUMBER(X86),OR(LEFT(Y85,4)="jour",LEFT(Y85,4)="form")),IF(COUNTIF(fériés,X$3)&gt;0,MOD(-$BH$4+(X86-X85),1)*1,MOD(-$BH$4+(X86-X85),1)),IF(AND(ISBLANK(X85),ISBLANK(X86)),IF(OR(Y85="r",Y85="c",Y85="a",Y85="m",Y85="f",Y85="cp",Y85="s",Y85="congé parent"),$BH$3,0),0)))</f>
        <v>0</v>
      </c>
      <c r="Z87" s="86">
        <f ca="1">IF(Z$3&gt;$BI$4,0,IF(OR(ISBLANK(Z85),ISBLANK(Z86),ISBLANK(AA85),LEFT(AA85,4)="jour",LEFT(AA85,4)="form"),0,IF(COUNTIF(fériés,Z$3)&gt;0,MOD((Z86-Z85),1)*1,MOD((Z86-Z85),1))))</f>
        <v>0</v>
      </c>
      <c r="AA87" s="86">
        <f ca="1">IF(Z$3&gt;$BI$4,0,IF(AND(ISNUMBER(Z85),ISNUMBER(Z86),OR(LEFT(AA85,4)="jour",LEFT(AA85,4)="form")),IF(COUNTIF(fériés,Z$3)&gt;0,MOD(-$BH$4+(Z86-Z85),1)*1,MOD(-$BH$4+(Z86-Z85),1)),IF(AND(ISBLANK(Z85),ISBLANK(Z86)),IF(OR(AA85="r",AA85="c",AA85="a",AA85="m",AA85="f",AA85="cp",AA85="s",AA85="congé parent"),$BH$3,0),0)))</f>
        <v>0</v>
      </c>
      <c r="AB87" s="86">
        <f ca="1">IF(AB$3&gt;$BI$4,0,IF(OR(ISBLANK(AB85),ISBLANK(AB86),ISBLANK(AC85),LEFT(AC85,4)="jour",LEFT(AC85,4)="form"),0,IF(COUNTIF(fériés,AB$3)&gt;0,MOD((AB86-AB85),1)*1,MOD((AB86-AB85),1))))</f>
        <v>0</v>
      </c>
      <c r="AC87" s="86">
        <f ca="1">IF(AB$3&gt;$BI$4,0,IF(AND(ISNUMBER(AB85),ISNUMBER(AB86),OR(LEFT(AC85,4)="jour",LEFT(AC85,4)="form")),IF(COUNTIF(fériés,AB$3)&gt;0,MOD(-$BH$4+(AB86-AB85),1)*1,MOD(-$BH$4+(AB86-AB85),1)),IF(AND(ISBLANK(AB85),ISBLANK(AB86)),IF(OR(AC85="r",AC85="c",AC85="a",AC85="m",AC85="f",AC85="cp",AC85="s",AC85="congé parent"),$BH$3,0),0)))</f>
        <v>0</v>
      </c>
      <c r="AD87" s="61"/>
      <c r="AE87" s="66">
        <f ca="1">IF(AE$3&gt;$BI$4,0,IF(OR(ISBLANK(AE85),ISBLANK(AE86),ISBLANK(AF85),LEFT(AF85,4)="jour",LEFT(AF85,4)="form"),0,IF(COUNTIF(fériés,AE$3)&gt;0,MOD((AE86-AE85),1)*1,MOD((AE86-AE85),1))))</f>
        <v>0</v>
      </c>
      <c r="AF87" s="66">
        <f ca="1">IF(AE$3&gt;$BI$4,0,IF(AND(ISNUMBER(AE85),ISNUMBER(AE86),OR(LEFT(AF85,4)="jour",LEFT(AF85,4)="form")),IF(COUNTIF(fériés,AE$3)&gt;0,MOD(-$BH$4+(AE86-AE85),1)*1,MOD(-$BH$4+(AE86-AE85),1)),IF(AND(ISBLANK(AE85),ISBLANK(AE86)),IF(OR(AF85="r",AF85="c",AF85="a",AF85="m",AF85="f",AF85="cp",AF85="s",AF85="congé parent"),$BH$3,0),0)))</f>
        <v>0</v>
      </c>
      <c r="AG87" s="86">
        <f ca="1">IF(AG$3&gt;$BI$4,0,IF(OR(ISBLANK(AG85),ISBLANK(AG86),ISBLANK(AH85),LEFT(AH85,4)="jour",LEFT(AH85,4)="form"),0,IF(COUNTIF(fériés,AG$3)&gt;0,MOD((AG86-AG85),1)*1,MOD((AG86-AG85),1))))</f>
        <v>0</v>
      </c>
      <c r="AH87" s="86">
        <f ca="1">IF(AG$3&gt;$BI$4,0,IF(AND(ISNUMBER(AG85),ISNUMBER(AG86),OR(LEFT(AH85,4)="jour",LEFT(AH85,4)="form")),IF(COUNTIF(fériés,AG$3)&gt;0,MOD(-$BH$4+(AG86-AG85),1)*1,MOD(-$BH$4+(AG86-AG85),1)),IF(AND(ISBLANK(AG85),ISBLANK(AG86)),IF(OR(AH85="r",AH85="c",AH85="a",AH85="m",AH85="f",AH85="cp",AH85="s",AH85="congé parent"),$BH$3,0),0)))</f>
        <v>0</v>
      </c>
      <c r="AI87" s="66">
        <f ca="1">IF(AI$3&gt;$BI$4,0,IF(OR(ISBLANK(AI85),ISBLANK(AI86),ISBLANK(AJ85),LEFT(AJ85,4)="jour",LEFT(AJ85,4)="form"),0,IF(COUNTIF(fériés,AI$3)&gt;0,MOD((AI86-AI85),1)*1,MOD((AI86-AI85),1))))</f>
        <v>0</v>
      </c>
      <c r="AJ87" s="66">
        <f ca="1">IF(AI$3&gt;$BI$4,0,IF(AND(ISNUMBER(AI85),ISNUMBER(AI86),OR(LEFT(AJ85,4)="jour",LEFT(AJ85,4)="form")),IF(COUNTIF(fériés,AI$3)&gt;0,MOD(-$BH$4+(AI86-AI85),1)*1,MOD(-$BH$4+(AI86-AI85),1)),IF(AND(ISBLANK(AI85),ISBLANK(AI86)),IF(OR(AJ85="r",AJ85="c",AJ85="a",AJ85="m",AJ85="f",AJ85="cp",AJ85="s",AJ85="congé parent"),$BH$3,0),0)))</f>
        <v>0</v>
      </c>
      <c r="AK87" s="66">
        <f ca="1">IF(AK$3&gt;$BI$4,0,IF(OR(ISBLANK(AK85),ISBLANK(AK86),ISBLANK(AL85),LEFT(AL85,4)="jour",LEFT(AL85,4)="form"),0,IF(COUNTIF(fériés,AK$3)&gt;0,MOD((AK86-AK85),1)*1,MOD((AK86-AK85),1))))</f>
        <v>0</v>
      </c>
      <c r="AL87" s="66">
        <f ca="1">IF(AK$3&gt;$BI$4,0,IF(AND(ISNUMBER(AK85),ISNUMBER(AK86),OR(LEFT(AL85,4)="jour",LEFT(AL85,4)="form")),IF(COUNTIF(fériés,AK$3)&gt;0,MOD(-$BH$4+(AK86-AK85),1)*1,MOD(-$BH$4+(AK86-AK85),1)),IF(AND(ISBLANK(AK85),ISBLANK(AK86)),IF(OR(AL85="r",AL85="c",AL85="a",AL85="m",AL85="f",AL85="cp",AL85="s",AL85="congé parent"),$BH$3,0),0)))</f>
        <v>0</v>
      </c>
      <c r="AM87" s="66">
        <f ca="1">IF(AM$3&gt;$BI$4,0,IF(OR(ISBLANK(AM85),ISBLANK(AM86),ISBLANK(AN85),LEFT(AN85,4)="jour",LEFT(AN85,4)="form"),0,IF(COUNTIF(fériés,AM$3)&gt;0,MOD((AM86-AM85),1)*1,MOD((AM86-AM85),1))))</f>
        <v>0</v>
      </c>
      <c r="AN87" s="66">
        <f ca="1">IF(AM$3&gt;$BI$4,0,IF(AND(ISNUMBER(AM85),ISNUMBER(AM86),OR(LEFT(AN85,4)="jour",LEFT(AN85,4)="form")),IF(COUNTIF(fériés,AM$3)&gt;0,MOD(-$BH$4+(AM86-AM85),1)*1,MOD(-$BH$4+(AM86-AM85),1)),IF(AND(ISBLANK(AM85),ISBLANK(AM86)),IF(OR(AN85="r",AN85="c",AN85="a",AN85="m",AN85="f",AN85="cp",AN85="s",AN85="congé parent"),$BH$3,0),0)))</f>
        <v>0</v>
      </c>
      <c r="AO87" s="86">
        <f ca="1">IF(AO$3&gt;$BI$4,0,IF(OR(ISBLANK(AO85),ISBLANK(AO86),ISBLANK(AP85),LEFT(AP85,4)="jour",LEFT(AP85,4)="form"),0,IF(COUNTIF(fériés,AO$3)&gt;0,MOD((AO86-AO85),1)*1,MOD((AO86-AO85),1))))</f>
        <v>0</v>
      </c>
      <c r="AP87" s="86">
        <f ca="1">IF(AO$3&gt;$BI$4,0,IF(AND(ISNUMBER(AO85),ISNUMBER(AO86),OR(LEFT(AP85,4)="jour",LEFT(AP85,4)="form")),IF(COUNTIF(fériés,AO$3)&gt;0,MOD(-$BH$4+(AO86-AO85),1)*1,MOD(-$BH$4+(AO86-AO85),1)),IF(AND(ISBLANK(AO85),ISBLANK(AO86)),IF(OR(AP85="r",AP85="c",AP85="a",AP85="m",AP85="f",AP85="cp",AP85="s",AP85="congé parent"),$BH$3,0),0)))</f>
        <v>0</v>
      </c>
      <c r="AQ87" s="86">
        <f ca="1">IF(AQ$3&gt;$BI$4,0,IF(OR(ISBLANK(AQ85),ISBLANK(AQ86),ISBLANK(AR85),LEFT(AR85,4)="jour",LEFT(AR85,4)="form"),0,IF(COUNTIF(fériés,AQ$3)&gt;0,MOD((AQ86-AQ85),1)*1,MOD((AQ86-AQ85),1))))</f>
        <v>0</v>
      </c>
      <c r="AR87" s="86">
        <f ca="1">IF(AQ$3&gt;$BI$4,0,IF(AND(ISNUMBER(AQ85),ISNUMBER(AQ86),OR(LEFT(AR85,4)="jour",LEFT(AR85,4)="form")),IF(COUNTIF(fériés,AQ$3)&gt;0,MOD(-$BH$4+(AQ86-AQ85),1)*1,MOD(-$BH$4+(AQ86-AQ85),1)),IF(AND(ISBLANK(AQ85),ISBLANK(AQ86)),IF(OR(AR85="r",AR85="c",AR85="a",AR85="m",AR85="f",AR85="cp",AR85="s",AR85="congé parent"),$BH$3,0),0)))</f>
        <v>0</v>
      </c>
      <c r="AS87" s="61"/>
      <c r="AT87" s="66">
        <f ca="1">IF(AT$3&gt;$BI$4,0,IF(OR(ISBLANK(AT85),ISBLANK(AT86),ISBLANK(AU85),LEFT(AU85,4)="jour",LEFT(AU85,4)="form"),0,IF(COUNTIF(fériés,AT$3)&gt;0,MOD((AT86-AT85),1)*1,MOD((AT86-AT85),1))))</f>
        <v>0</v>
      </c>
      <c r="AU87" s="66">
        <f ca="1">IF(AT$3&gt;$BI$4,0,IF(AND(ISNUMBER(AT85),ISNUMBER(AT86),OR(LEFT(AU85,4)="jour",LEFT(AU85,4)="form")),IF(COUNTIF(fériés,AT$3)&gt;0,MOD(-$BH$4+(AT86-AT85),1)*1,MOD(-$BH$4+(AT86-AT85),1)),IF(AND(ISBLANK(AT85),ISBLANK(AT86)),IF(OR(AU85="r",AU85="c",AU85="a",AU85="m",AU85="f",AU85="cp",AU85="s",AU85="congé parent"),$BH$3,0),0)))</f>
        <v>0</v>
      </c>
      <c r="AV87" s="86">
        <f ca="1">IF(AV$3&gt;$BI$4,0,IF(OR(ISBLANK(AV85),ISBLANK(AV86),ISBLANK(AW85),LEFT(AW85,4)="jour",LEFT(AW85,4)="form"),0,IF(COUNTIF(fériés,AV$3)&gt;0,MOD((AV86-AV85),1)*1,MOD((AV86-AV85),1))))</f>
        <v>0</v>
      </c>
      <c r="AW87" s="86">
        <f ca="1">IF(AV$3&gt;$BI$4,0,IF(AND(ISNUMBER(AV85),ISNUMBER(AV86),OR(LEFT(AW85,4)="jour",LEFT(AW85,4)="form")),IF(COUNTIF(fériés,AV$3)&gt;0,MOD(-$BH$4+(AV86-AV85),1)*1,MOD(-$BH$4+(AV86-AV85),1)),IF(AND(ISBLANK(AV85),ISBLANK(AV86)),IF(OR(AW85="r",AW85="c",AW85="a",AW85="m",AW85="f",AW85="cp",AW85="s",AW85="congé parent"),$BH$3,0),0)))</f>
        <v>0</v>
      </c>
      <c r="AX87" s="66">
        <f ca="1">IF(AX$3&gt;$BI$4,0,IF(OR(ISBLANK(AX85),ISBLANK(AX86),ISBLANK(AY85),LEFT(AY85,4)="jour",LEFT(AY85,4)="form"),0,IF(COUNTIF(fériés,AX$3)&gt;0,MOD((AX86-AX85),1)*1,MOD((AX86-AX85),1))))</f>
        <v>0</v>
      </c>
      <c r="AY87" s="66">
        <f ca="1">IF(AX$3&gt;$BI$4,0,IF(AND(ISNUMBER(AX85),ISNUMBER(AX86),OR(LEFT(AY85,4)="jour",LEFT(AY85,4)="form")),IF(COUNTIF(fériés,AX$3)&gt;0,MOD(-$BH$4+(AX86-AX85),1)*1,MOD(-$BH$4+(AX86-AX85),1)),IF(AND(ISBLANK(AX85),ISBLANK(AX86)),IF(OR(AY85="r",AY85="c",AY85="a",AY85="m",AY85="f",AY85="cp",AY85="s",AY85="congé parent"),$BH$3,0),0)))</f>
        <v>0</v>
      </c>
      <c r="AZ87" s="66">
        <f ca="1">IF(AZ$3&gt;$BI$4,0,IF(OR(ISBLANK(AZ85),ISBLANK(AZ86),ISBLANK(BA85),LEFT(BA85,4)="jour",LEFT(BA85,4)="form"),0,IF(COUNTIF(fériés,AZ$3)&gt;0,MOD((AZ86-AZ85),1)*1,MOD((AZ86-AZ85),1))))</f>
        <v>0</v>
      </c>
      <c r="BA87" s="66">
        <f ca="1">IF(AZ$3&gt;$BI$4,0,IF(AND(ISNUMBER(AZ85),ISNUMBER(AZ86),OR(LEFT(BA85,4)="jour",LEFT(BA85,4)="form")),IF(COUNTIF(fériés,AZ$3)&gt;0,MOD(-$BH$4+(AZ86-AZ85),1)*1,MOD(-$BH$4+(AZ86-AZ85),1)),IF(AND(ISBLANK(AZ85),ISBLANK(AZ86)),IF(OR(BA85="r",BA85="c",BA85="a",BA85="m",BA85="f",BA85="cp",BA85="s",BA85="congé parent"),$BH$3,0),0)))</f>
        <v>0</v>
      </c>
      <c r="BB87" s="66">
        <f ca="1">IF(BB$3&gt;$BI$4,0,IF(OR(ISBLANK(BB85),ISBLANK(BB86),ISBLANK(BC85),LEFT(BC85,4)="jour",LEFT(BC85,4)="form"),0,IF(COUNTIF(fériés,BB$3)&gt;0,MOD((BB86-BB85),1)*1,MOD((BB86-BB85),1))))</f>
        <v>0</v>
      </c>
      <c r="BC87" s="66">
        <f ca="1">IF(BB$3&gt;$BI$4,0,IF(AND(ISNUMBER(BB85),ISNUMBER(BB86),OR(LEFT(BC85,4)="jour",LEFT(BC85,4)="form")),IF(COUNTIF(fériés,BB$3)&gt;0,MOD(-$BH$4+(BB86-BB85),1)*1,MOD(-$BH$4+(BB86-BB85),1)),IF(AND(ISBLANK(BB85),ISBLANK(BB86)),IF(OR(BC85="r",BC85="c",BC85="a",BC85="m",BC85="f",BC85="cp",BC85="s",BC85="congé parent"),$BH$3,0),0)))</f>
        <v>0</v>
      </c>
      <c r="BD87" s="66">
        <f ca="1">IF(BD$3&gt;$BI$4,0,IF(OR(ISBLANK(BD85),ISBLANK(BD86),ISBLANK(BE85),LEFT(BE85,4)="jour",LEFT(BE85,4)="form"),0,IF(COUNTIF(fériés,BD$3)&gt;0,MOD((BD86-BD85),1)*1,MOD((BD86-BD85),1))))</f>
        <v>0</v>
      </c>
      <c r="BE87" s="66">
        <f ca="1">IF(BD$3&gt;$BI$4,0,IF(AND(ISNUMBER(BD85),ISNUMBER(BD86),OR(LEFT(BE85,4)="jour",LEFT(BE85,4)="form")),IF(COUNTIF(fériés,BD$3)&gt;0,MOD(-$BH$4+(BD86-BD85),1)*1,MOD(-$BH$4+(BD86-BD85),1)),IF(AND(ISBLANK(BD85),ISBLANK(BD86)),IF(OR(BE85="r",BE85="c",BE85="a",BE85="m",BE85="f",BE85="cp",BE85="s",BE85="congé parent"),$BH$3,0),0)))</f>
        <v>0</v>
      </c>
      <c r="BF87" s="66">
        <f ca="1">IF(BF$3&gt;$BI$4,0,IF(OR(ISBLANK(BF85),ISBLANK(BF86),ISBLANK(BG85),LEFT(BG85,4)="jour",LEFT(BG85,4)="form"),0,IF(COUNTIF(fériés,BF$3)&gt;0,MOD((BF86-BF85),1)*1,MOD((BF86-BF85),1))))</f>
        <v>0</v>
      </c>
      <c r="BG87" s="66">
        <f ca="1">IF(BF$3&gt;$BI$4,0,IF(AND(ISNUMBER(BF85),ISNUMBER(BF86),OR(LEFT(BG85,4)="jour",LEFT(BG85,4)="form")),IF(COUNTIF(fériés,BF$3)&gt;0,MOD(-$BH$4+(BF86-BF85),1)*1,MOD(-$BH$4+(BF86-BF85),1)),IF(AND(ISBLANK(BF85),ISBLANK(BF86)),IF(OR(BG85="r",BG85="c",BG85="a",BG85="m",BG85="f",BG85="cp",BG85="s",BG85="congé parent"),$BH$3,0),0)))</f>
        <v>0</v>
      </c>
      <c r="BH87" s="12">
        <f ca="1">SUM(B87:BG87)</f>
        <v>0</v>
      </c>
    </row>
    <row r="88" spans="1:60" ht="15.6" hidden="1" customHeight="1" thickBot="1" x14ac:dyDescent="0.4">
      <c r="A88" s="52"/>
      <c r="B88" s="66" t="str">
        <f>IF(RIGHT(C85,4)="cuht","171",IF(RIGHT(C85,4)="netu","172",IF(RIGHT(C85,4)="auht","173",IF(OR(RIGHT(C85,4)="ppou",RIGHT(C85,5)="prepa"),"360",IF(RIGHT(C85,4)="cpou","361",IF(OR(RIGHT(C85,4)="apou",RIGHT(C85,6)="molinf"),"363",IF(RIGHT(C85,4)="netp","364",IF(RIGHT(C85,4)="cmtr","365",IF(LEFT(C85,4)="form","873",IF(RIGHT(C85,7)="ce-cppt","902",""))))))))))</f>
        <v/>
      </c>
      <c r="C88" s="66" t="str">
        <f>IF(B88="","",IF(OR(B$3=Recap!$A$50,B$3=Recap!$A$51,B$3=Recap!$A$52,B$3=Recap!$A$53,B$3=Recap!$A$54,B$3=Recap!$A$55,B$3=Recap!$A$56,B$3=Recap!$A$57,B$3=Recap!$A$58,B$3=Recap!$A$59,B$3=Recap!$A$60,B$3=Recap!$A$61),(B87+C87)/1,B87+C87))</f>
        <v/>
      </c>
      <c r="D88" s="66" t="str">
        <f>IF(RIGHT(E85,4)="cuht","171",IF(RIGHT(E85,4)="netu","172",IF(RIGHT(E85,4)="auht","173",IF(OR(RIGHT(E85,4)="ppou",RIGHT(E85,5)="prepa"),"360",IF(RIGHT(E85,4)="cpou","361",IF(OR(RIGHT(E85,4)="apou",RIGHT(E85,6)="molinf"),"363",IF(RIGHT(E85,4)="netp","364",IF(RIGHT(E85,4)="cmtr","365",IF(LEFT(E85,4)="form","873",IF(RIGHT(E85,7)="ce-cppt","902",""))))))))))</f>
        <v/>
      </c>
      <c r="E88" s="66" t="str">
        <f>IF(D88="","",IF(OR(D$3=Recap!$A$50,D$3=Recap!$A$51,D$3=Recap!$A$52,D$3=Recap!$A$53,D$3=Recap!$A$54,D$3=Recap!$A$55,D$3=Recap!$A$56,D$3=Recap!$A$57,D$3=Recap!$A$58,D$3=Recap!$A$59,D$3=Recap!$A$60,D$3=Recap!$A$61),(D87+E87)/1,D87+E87))</f>
        <v/>
      </c>
      <c r="F88" s="66" t="str">
        <f>IF(RIGHT(G85,4)="cuht","171",IF(RIGHT(G85,4)="netu","172",IF(RIGHT(G85,4)="auht","173",IF(OR(RIGHT(G85,4)="ppou",RIGHT(G85,5)="prepa"),"360",IF(RIGHT(G85,4)="cpou","361",IF(OR(RIGHT(G85,4)="apou",RIGHT(G85,6)="molinf"),"363",IF(RIGHT(G85,4)="netp","364",IF(RIGHT(G85,4)="cmtr","365",IF(LEFT(G85,4)="form","873",IF(RIGHT(G85,7)="ce-cppt","902",""))))))))))</f>
        <v/>
      </c>
      <c r="G88" s="66" t="str">
        <f>IF(F88="","",IF(OR(F$3=Recap!$A$50,F$3=Recap!$A$51,F$3=Recap!$A$52,F$3=Recap!$A$53,F$3=Recap!$A$54,F$3=Recap!$A$55,F$3=Recap!$A$56,F$3=Recap!$A$57,F$3=Recap!$A$58,F$3=Recap!$A$59,F$3=Recap!$A$60,F$3=Recap!$A$61),(F87+G87)/1,F87+G87))</f>
        <v/>
      </c>
      <c r="H88" s="66" t="str">
        <f>IF(RIGHT(I85,4)="cuht","171",IF(RIGHT(I85,4)="netu","172",IF(RIGHT(I85,4)="auht","173",IF(OR(RIGHT(I85,4)="ppou",RIGHT(I85,5)="prepa"),"360",IF(RIGHT(I85,4)="cpou","361",IF(OR(RIGHT(I85,4)="apou",RIGHT(I85,6)="molinf"),"363",IF(RIGHT(I85,4)="netp","364",IF(RIGHT(I85,4)="cmtr","365",IF(LEFT(I85,4)="form","873",IF(RIGHT(I85,7)="ce-cppt","902",""))))))))))</f>
        <v/>
      </c>
      <c r="I88" s="66" t="str">
        <f>IF(H88="","",IF(OR(H$3=Recap!$A$50,H$3=Recap!$A$51,H$3=Recap!$A$52,H$3=Recap!$A$53,H$3=Recap!$A$54,H$3=Recap!$A$55,H$3=Recap!$A$56,H$3=Recap!$A$57,H$3=Recap!$A$58,H$3=Recap!$A$59,H$3=Recap!$A$60,H$3=Recap!$A$61),(H87+I87)/1,H87+I87))</f>
        <v/>
      </c>
      <c r="J88" s="66" t="str">
        <f>IF(RIGHT(K85,4)="cuht","171",IF(RIGHT(K85,4)="netu","172",IF(RIGHT(K85,4)="auht","173",IF(OR(RIGHT(K85,4)="ppou",RIGHT(K85,5)="prepa"),"360",IF(RIGHT(K85,4)="cpou","361",IF(OR(RIGHT(K85,4)="apou",RIGHT(K85,6)="molinf"),"363",IF(RIGHT(K85,4)="netp","364",IF(RIGHT(K85,4)="cmtr","365",IF(LEFT(K85,4)="form","873",IF(RIGHT(K85,7)="ce-cppt","902",""))))))))))</f>
        <v/>
      </c>
      <c r="K88" s="66" t="str">
        <f>IF(J88="","",IF(OR(J$3=Recap!$A$50,J$3=Recap!$A$51,J$3=Recap!$A$52,J$3=Recap!$A$53,J$3=Recap!$A$54,J$3=Recap!$A$55,J$3=Recap!$A$56,J$3=Recap!$A$57,J$3=Recap!$A$58,J$3=Recap!$A$59,J$3=Recap!$A$60,J$3=Recap!$A$61),(J87+K87)/1,J87+K87))</f>
        <v/>
      </c>
      <c r="L88" s="86" t="str">
        <f>IF(RIGHT(M85,4)="cuht","171",IF(RIGHT(M85,4)="netu","172",IF(RIGHT(M85,4)="auht","173",IF(OR(RIGHT(M85,4)="ppou",RIGHT(M85,5)="prepa"),"360",IF(RIGHT(M85,4)="cpou","361",IF(OR(RIGHT(M85,4)="apou",RIGHT(M85,6)="molinf"),"363",IF(RIGHT(M85,4)="netp","364",IF(RIGHT(M85,4)="cmtr","365",IF(LEFT(M85,4)="form","873",IF(RIGHT(M85,7)="ce-cppt","902",""))))))))))</f>
        <v/>
      </c>
      <c r="M88" s="86" t="str">
        <f>IF(L88="","",IF(OR(L$3=Recap!$A$50,L$3=Recap!$A$51,L$3=Recap!$A$52,L$3=Recap!$A$53,L$3=Recap!$A$54,L$3=Recap!$A$55,L$3=Recap!$A$56,L$3=Recap!$A$57,L$3=Recap!$A$58,L$3=Recap!$A$59,L$3=Recap!$A$60,L$3=Recap!$A$61),(L87+M87)/1,L87+M87))</f>
        <v/>
      </c>
      <c r="N88" s="86" t="str">
        <f>IF(RIGHT(O85,4)="cuht","171",IF(RIGHT(O85,4)="netu","172",IF(RIGHT(O85,4)="auht","173",IF(OR(RIGHT(O85,4)="ppou",RIGHT(O85,5)="prepa"),"360",IF(RIGHT(O85,4)="cpou","361",IF(OR(RIGHT(O85,4)="apou",RIGHT(O85,6)="molinf"),"363",IF(RIGHT(O85,4)="netp","364",IF(RIGHT(O85,4)="cmtr","365",IF(LEFT(O85,4)="form","873",IF(RIGHT(O85,7)="ce-cppt","902",""))))))))))</f>
        <v/>
      </c>
      <c r="O88" s="86" t="str">
        <f>IF(N88="","",IF(OR(N$3=Recap!$A$50,N$3=Recap!$A$51,N$3=Recap!$A$52,N$3=Recap!$A$53,N$3=Recap!$A$54,N$3=Recap!$A$55,N$3=Recap!$A$56,N$3=Recap!$A$57,N$3=Recap!$A$58,N$3=Recap!$A$59,N$3=Recap!$A$60,N$3=Recap!$A$61),(N87+O87)/1,N87+O87))</f>
        <v/>
      </c>
      <c r="P88" s="66" t="str">
        <f>IF(RIGHT(Q85,4)="cuht","171",IF(RIGHT(Q85,4)="netu","172",IF(RIGHT(Q85,4)="auht","173",IF(OR(RIGHT(Q85,4)="ppou",RIGHT(Q85,5)="prepa"),"360",IF(RIGHT(Q85,4)="cpou","361",IF(OR(RIGHT(Q85,4)="apou",RIGHT(Q85,6)="molinf"),"363",IF(RIGHT(Q85,4)="netp","364",IF(RIGHT(Q85,4)="cmtr","365",IF(LEFT(Q85,4)="form","873",IF(RIGHT(Q85,7)="ce-cppt","902",""))))))))))</f>
        <v/>
      </c>
      <c r="Q88" s="66" t="str">
        <f>IF(P88="","",IF(OR(P$3=Recap!$A$50,P$3=Recap!$A$51,P$3=Recap!$A$52,P$3=Recap!$A$53,P$3=Recap!$A$54,P$3=Recap!$A$55,P$3=Recap!$A$56,P$3=Recap!$A$57,P$3=Recap!$A$58,P$3=Recap!$A$59,P$3=Recap!$A$60,P$3=Recap!$A$61),(P87+Q87)/1,P87+Q87))</f>
        <v/>
      </c>
      <c r="R88" s="66" t="str">
        <f>IF(RIGHT(S85,4)="cuht","171",IF(RIGHT(S85,4)="netu","172",IF(RIGHT(S85,4)="auht","173",IF(OR(RIGHT(S85,4)="ppou",RIGHT(S85,5)="prepa"),"360",IF(RIGHT(S85,4)="cpou","361",IF(OR(RIGHT(S85,4)="apou",RIGHT(S85,6)="molinf"),"363",IF(RIGHT(S85,4)="netp","364",IF(RIGHT(S85,4)="cmtr","365",IF(LEFT(S85,4)="form","873",IF(RIGHT(S85,7)="ce-cppt","902",""))))))))))</f>
        <v/>
      </c>
      <c r="S88" s="66" t="str">
        <f>IF(R88="","",IF(OR(R$3=Recap!$A$50,R$3=Recap!$A$51,R$3=Recap!$A$52,R$3=Recap!$A$53,R$3=Recap!$A$54,R$3=Recap!$A$55,R$3=Recap!$A$56,R$3=Recap!$A$57,R$3=Recap!$A$58,R$3=Recap!$A$59,R$3=Recap!$A$60,R$3=Recap!$A$61),(R87+S87)/1,R87+S87))</f>
        <v/>
      </c>
      <c r="T88" s="66" t="str">
        <f>IF(RIGHT(U85,4)="cuht","171",IF(RIGHT(U85,4)="netu","172",IF(RIGHT(U85,4)="auht","173",IF(OR(RIGHT(U85,4)="ppou",RIGHT(U85,5)="prepa"),"360",IF(RIGHT(U85,4)="cpou","361",IF(OR(RIGHT(U85,4)="apou",RIGHT(U85,6)="molinf"),"363",IF(RIGHT(U85,4)="netp","364",IF(RIGHT(U85,4)="cmtr","365",IF(LEFT(U85,4)="form","873",IF(RIGHT(U85,7)="ce-cppt","902",""))))))))))</f>
        <v/>
      </c>
      <c r="U88" s="66" t="str">
        <f>IF(T88="","",IF(OR(T$3=Recap!$A$50,T$3=Recap!$A$51,T$3=Recap!$A$52,T$3=Recap!$A$53,T$3=Recap!$A$54,T$3=Recap!$A$55,T$3=Recap!$A$56,T$3=Recap!$A$57,T$3=Recap!$A$58,T$3=Recap!$A$59,T$3=Recap!$A$60,T$3=Recap!$A$61),(T87+U87)/1,T87+U87))</f>
        <v/>
      </c>
      <c r="V88" s="66" t="str">
        <f>IF(RIGHT(W85,4)="cuht","171",IF(RIGHT(W85,4)="netu","172",IF(RIGHT(W85,4)="auht","173",IF(OR(RIGHT(W85,4)="ppou",RIGHT(W85,5)="prepa"),"360",IF(RIGHT(W85,4)="cpou","361",IF(OR(RIGHT(W85,4)="apou",RIGHT(W85,6)="molinf"),"363",IF(RIGHT(W85,4)="netp","364",IF(RIGHT(W85,4)="cmtr","365",IF(LEFT(W85,4)="form","873",IF(RIGHT(W85,7)="ce-cppt","902",""))))))))))</f>
        <v/>
      </c>
      <c r="W88" s="66" t="str">
        <f>IF(V88="","",IF(OR(V$3=Recap!$A$50,V$3=Recap!$A$51,V$3=Recap!$A$52,V$3=Recap!$A$53,V$3=Recap!$A$54,V$3=Recap!$A$55,V$3=Recap!$A$56,V$3=Recap!$A$57,V$3=Recap!$A$58,V$3=Recap!$A$59,V$3=Recap!$A$60,V$3=Recap!$A$61),(V87+W87)/1,V87+W87))</f>
        <v/>
      </c>
      <c r="X88" s="66" t="str">
        <f>IF(RIGHT(Y85,4)="cuht","171",IF(RIGHT(Y85,4)="netu","172",IF(RIGHT(Y85,4)="auht","173",IF(OR(RIGHT(Y85,4)="ppou",RIGHT(Y85,5)="prepa"),"360",IF(RIGHT(Y85,4)="cpou","361",IF(OR(RIGHT(Y85,4)="apou",RIGHT(Y85,6)="molinf"),"363",IF(RIGHT(Y85,4)="netp","364",IF(RIGHT(Y85,4)="cmtr","365",IF(LEFT(Y85,4)="form","873",IF(RIGHT(Y85,7)="ce-cppt","902",""))))))))))</f>
        <v/>
      </c>
      <c r="Y88" s="66" t="str">
        <f>IF(X88="","",IF(OR(X$3=Recap!$A$50,X$3=Recap!$A$51,X$3=Recap!$A$52,X$3=Recap!$A$53,X$3=Recap!$A$54,X$3=Recap!$A$55,X$3=Recap!$A$56,X$3=Recap!$A$57,X$3=Recap!$A$58,X$3=Recap!$A$59,X$3=Recap!$A$60,X$3=Recap!$A$61),(X87+Y87)/1,X87+Y87))</f>
        <v/>
      </c>
      <c r="Z88" s="86" t="str">
        <f>IF(RIGHT(AA85,4)="cuht","171",IF(RIGHT(AA85,4)="netu","172",IF(RIGHT(AA85,4)="auht","173",IF(OR(RIGHT(AA85,4)="ppou",RIGHT(AA85,5)="prepa"),"360",IF(RIGHT(AA85,4)="cpou","361",IF(OR(RIGHT(AA85,4)="apou",RIGHT(AA85,6)="molinf"),"363",IF(RIGHT(AA85,4)="netp","364",IF(RIGHT(AA85,4)="cmtr","365",IF(LEFT(AA85,4)="form","873",IF(RIGHT(AA85,7)="ce-cppt","902",""))))))))))</f>
        <v/>
      </c>
      <c r="AA88" s="86" t="str">
        <f>IF(Z88="","",IF(OR(Z$3=Recap!$A$50,Z$3=Recap!$A$51,Z$3=Recap!$A$52,Z$3=Recap!$A$53,Z$3=Recap!$A$54,Z$3=Recap!$A$55,Z$3=Recap!$A$56,Z$3=Recap!$A$57,Z$3=Recap!$A$58,Z$3=Recap!$A$59,Z$3=Recap!$A$60,Z$3=Recap!$A$61),(Z87+AA87)/1,Z87+AA87))</f>
        <v/>
      </c>
      <c r="AB88" s="86" t="str">
        <f>IF(RIGHT(AC85,4)="cuht","171",IF(RIGHT(AC85,4)="netu","172",IF(RIGHT(AC85,4)="auht","173",IF(OR(RIGHT(AC85,4)="ppou",RIGHT(AC85,5)="prepa"),"360",IF(RIGHT(AC85,4)="cpou","361",IF(OR(RIGHT(AC85,4)="apou",RIGHT(AC85,6)="molinf"),"363",IF(RIGHT(AC85,4)="netp","364",IF(RIGHT(AC85,4)="cmtr","365",IF(LEFT(AC85,4)="form","873",IF(RIGHT(AC85,7)="ce-cppt","902",""))))))))))</f>
        <v/>
      </c>
      <c r="AC88" s="86" t="str">
        <f>IF(AB88="","",IF(OR(AB$3=Recap!$A$50,AB$3=Recap!$A$51,AB$3=Recap!$A$52,AB$3=Recap!$A$53,AB$3=Recap!$A$54,AB$3=Recap!$A$55,AB$3=Recap!$A$56,AB$3=Recap!$A$57,AB$3=Recap!$A$58,AB$3=Recap!$A$59,AB$3=Recap!$A$60,AB$3=Recap!$A$61),(AB87+AC87)/1,AB87+AC87))</f>
        <v/>
      </c>
      <c r="AD88" s="61"/>
      <c r="AE88" s="66" t="str">
        <f>IF(RIGHT(AF85,4)="cuht","171",IF(RIGHT(AF85,4)="netu","172",IF(RIGHT(AF85,4)="auht","173",IF(OR(RIGHT(AF85,4)="ppou",RIGHT(AF85,5)="prepa"),"360",IF(RIGHT(AF85,4)="cpou","361",IF(OR(RIGHT(AF85,4)="apou",RIGHT(AF85,6)="molinf"),"363",IF(RIGHT(AF85,4)="netp","364",IF(RIGHT(AF85,4)="cmtr","365",IF(LEFT(AF85,4)="form","873",IF(RIGHT(AF85,7)="ce-cppt","902",""))))))))))</f>
        <v/>
      </c>
      <c r="AF88" s="66" t="str">
        <f>IF(AE88="","",IF(OR(AE$3=Recap!$A$50,AE$3=Recap!$A$51,AE$3=Recap!$A$52,AE$3=Recap!$A$53,AE$3=Recap!$A$54,AE$3=Recap!$A$55,AE$3=Recap!$A$56,AE$3=Recap!$A$57,AE$3=Recap!$A$58,AE$3=Recap!$A$59,AE$3=Recap!$A$60,AE$3=Recap!$A$61),(AE87+AF87)/1,AE87+AF87))</f>
        <v/>
      </c>
      <c r="AG88" s="86" t="str">
        <f>IF(RIGHT(AH85,4)="cuht","171",IF(RIGHT(AH85,4)="netu","172",IF(RIGHT(AH85,4)="auht","173",IF(OR(RIGHT(AH85,4)="ppou",RIGHT(AH85,5)="prepa"),"360",IF(RIGHT(AH85,4)="cpou","361",IF(OR(RIGHT(AH85,4)="apou",RIGHT(AH85,6)="molinf"),"363",IF(RIGHT(AH85,4)="netp","364",IF(RIGHT(AH85,4)="cmtr","365",IF(LEFT(AH85,4)="form","873",IF(RIGHT(AH85,7)="ce-cppt","902",""))))))))))</f>
        <v/>
      </c>
      <c r="AH88" s="86" t="str">
        <f>IF(AG88="","",IF(OR(AG$3=Recap!$A$50,AG$3=Recap!$A$51,AG$3=Recap!$A$52,AG$3=Recap!$A$53,AG$3=Recap!$A$54,AG$3=Recap!$A$55,AG$3=Recap!$A$56,AG$3=Recap!$A$57,AG$3=Recap!$A$58,AG$3=Recap!$A$59,AG$3=Recap!$A$60,AG$3=Recap!$A$61),(AG87+AH87)/1,AG87+AH87))</f>
        <v/>
      </c>
      <c r="AI88" s="66" t="str">
        <f>IF(RIGHT(AJ85,4)="cuht","171",IF(RIGHT(AJ85,4)="netu","172",IF(RIGHT(AJ85,4)="auht","173",IF(OR(RIGHT(AJ85,4)="ppou",RIGHT(AJ85,5)="prepa"),"360",IF(RIGHT(AJ85,4)="cpou","361",IF(OR(RIGHT(AJ85,4)="apou",RIGHT(AJ85,6)="molinf"),"363",IF(RIGHT(AJ85,4)="netp","364",IF(RIGHT(AJ85,4)="cmtr","365",IF(LEFT(AJ85,4)="form","873",IF(RIGHT(AJ85,7)="ce-cppt","902",""))))))))))</f>
        <v/>
      </c>
      <c r="AJ88" s="66" t="str">
        <f>IF(AI88="","",IF(OR(AI$3=Recap!$A$50,AI$3=Recap!$A$51,AI$3=Recap!$A$52,AI$3=Recap!$A$53,AI$3=Recap!$A$54,AI$3=Recap!$A$55,AI$3=Recap!$A$56,AI$3=Recap!$A$57,AI$3=Recap!$A$58,AI$3=Recap!$A$59,AI$3=Recap!$A$60,AI$3=Recap!$A$61),(AI87+AJ87)/1,AI87+AJ87))</f>
        <v/>
      </c>
      <c r="AK88" s="66" t="str">
        <f>IF(RIGHT(AL85,4)="cuht","171",IF(RIGHT(AL85,4)="netu","172",IF(RIGHT(AL85,4)="auht","173",IF(OR(RIGHT(AL85,4)="ppou",RIGHT(AL85,5)="prepa"),"360",IF(RIGHT(AL85,4)="cpou","361",IF(OR(RIGHT(AL85,4)="apou",RIGHT(AL85,6)="molinf"),"363",IF(RIGHT(AL85,4)="netp","364",IF(RIGHT(AL85,4)="cmtr","365",IF(LEFT(AL85,4)="form","873",IF(RIGHT(AL85,7)="ce-cppt","902",""))))))))))</f>
        <v/>
      </c>
      <c r="AL88" s="66" t="str">
        <f>IF(AK88="","",IF(OR(AK$3=Recap!$A$50,AK$3=Recap!$A$51,AK$3=Recap!$A$52,AK$3=Recap!$A$53,AK$3=Recap!$A$54,AK$3=Recap!$A$55,AK$3=Recap!$A$56,AK$3=Recap!$A$57,AK$3=Recap!$A$58,AK$3=Recap!$A$59,AK$3=Recap!$A$60,AK$3=Recap!$A$61),(AK87+AL87)/1,AK87+AL87))</f>
        <v/>
      </c>
      <c r="AM88" s="66" t="str">
        <f>IF(RIGHT(AN85,4)="cuht","171",IF(RIGHT(AN85,4)="netu","172",IF(RIGHT(AN85,4)="auht","173",IF(OR(RIGHT(AN85,4)="ppou",RIGHT(AN85,5)="prepa"),"360",IF(RIGHT(AN85,4)="cpou","361",IF(OR(RIGHT(AN85,4)="apou",RIGHT(AN85,6)="molinf"),"363",IF(RIGHT(AN85,4)="netp","364",IF(RIGHT(AN85,4)="cmtr","365",IF(LEFT(AN85,4)="form","873",IF(RIGHT(AN85,7)="ce-cppt","902",""))))))))))</f>
        <v/>
      </c>
      <c r="AN88" s="66" t="str">
        <f>IF(AM88="","",IF(OR(AM$3=Recap!$A$50,AM$3=Recap!$A$51,AM$3=Recap!$A$52,AM$3=Recap!$A$53,AM$3=Recap!$A$54,AM$3=Recap!$A$55,AM$3=Recap!$A$56,AM$3=Recap!$A$57,AM$3=Recap!$A$58,AM$3=Recap!$A$59,AM$3=Recap!$A$60,AM$3=Recap!$A$61),(AM87+AN87)/1,AM87+AN87))</f>
        <v/>
      </c>
      <c r="AO88" s="86" t="str">
        <f>IF(RIGHT(AP85,4)="cuht","171",IF(RIGHT(AP85,4)="netu","172",IF(RIGHT(AP85,4)="auht","173",IF(OR(RIGHT(AP85,4)="ppou",RIGHT(AP85,5)="prepa"),"360",IF(RIGHT(AP85,4)="cpou","361",IF(OR(RIGHT(AP85,4)="apou",RIGHT(AP85,6)="molinf"),"363",IF(RIGHT(AP85,4)="netp","364",IF(RIGHT(AP85,4)="cmtr","365",IF(LEFT(AP85,4)="form","873",IF(RIGHT(AP85,7)="ce-cppt","902",""))))))))))</f>
        <v/>
      </c>
      <c r="AP88" s="86" t="str">
        <f>IF(AO88="","",IF(OR(AO$3=Recap!$A$50,AO$3=Recap!$A$51,AO$3=Recap!$A$52,AO$3=Recap!$A$53,AO$3=Recap!$A$54,AO$3=Recap!$A$55,AO$3=Recap!$A$56,AO$3=Recap!$A$57,AO$3=Recap!$A$58,AO$3=Recap!$A$59,AO$3=Recap!$A$60,AO$3=Recap!$A$61),(AO87+AP87)/1,AO87+AP87))</f>
        <v/>
      </c>
      <c r="AQ88" s="86" t="str">
        <f>IF(RIGHT(AR85,4)="cuht","171",IF(RIGHT(AR85,4)="netu","172",IF(RIGHT(AR85,4)="auht","173",IF(OR(RIGHT(AR85,4)="ppou",RIGHT(AR85,5)="prepa"),"360",IF(RIGHT(AR85,4)="cpou","361",IF(OR(RIGHT(AR85,4)="apou",RIGHT(AR85,6)="molinf"),"363",IF(RIGHT(AR85,4)="netp","364",IF(RIGHT(AR85,4)="cmtr","365",IF(LEFT(AR85,4)="form","873",IF(RIGHT(AR85,7)="ce-cppt","902",""))))))))))</f>
        <v/>
      </c>
      <c r="AR88" s="86" t="str">
        <f>IF(AQ88="","",IF(OR(AQ$3=Recap!$A$50,AQ$3=Recap!$A$51,AQ$3=Recap!$A$52,AQ$3=Recap!$A$53,AQ$3=Recap!$A$54,AQ$3=Recap!$A$55,AQ$3=Recap!$A$56,AQ$3=Recap!$A$57,AQ$3=Recap!$A$58,AQ$3=Recap!$A$59,AQ$3=Recap!$A$60,AQ$3=Recap!$A$61),(AQ87+AR87)/1,AQ87+AR87))</f>
        <v/>
      </c>
      <c r="AS88" s="61"/>
      <c r="AT88" s="66" t="str">
        <f>IF(RIGHT(AU85,4)="cuht","171",IF(RIGHT(AU85,4)="netu","172",IF(RIGHT(AU85,4)="auht","173",IF(OR(RIGHT(AU85,4)="ppou",RIGHT(AU85,5)="prepa"),"360",IF(RIGHT(AU85,4)="cpou","361",IF(OR(RIGHT(AU85,4)="apou",RIGHT(AU85,6)="molinf"),"363",IF(RIGHT(AU85,4)="netp","364",IF(RIGHT(AU85,4)="cmtr","365",IF(LEFT(AU85,4)="form","873",IF(RIGHT(AU85,7)="ce-cppt","902",""))))))))))</f>
        <v/>
      </c>
      <c r="AU88" s="66" t="str">
        <f>IF(AT88="","",IF(OR(AT$3=Recap!$A$50,AT$3=Recap!$A$51,AT$3=Recap!$A$52,AT$3=Recap!$A$53,AT$3=Recap!$A$54,AT$3=Recap!$A$55,AT$3=Recap!$A$56,AT$3=Recap!$A$57,AT$3=Recap!$A$58,AT$3=Recap!$A$59,AT$3=Recap!$A$60,AT$3=Recap!$A$61),(AT87+AU87)/1,AT87+AU87))</f>
        <v/>
      </c>
      <c r="AV88" s="86" t="str">
        <f>IF(RIGHT(AW85,4)="cuht","171",IF(RIGHT(AW85,4)="netu","172",IF(RIGHT(AW85,4)="auht","173",IF(OR(RIGHT(AW85,4)="ppou",RIGHT(AW85,5)="prepa"),"360",IF(RIGHT(AW85,4)="cpou","361",IF(OR(RIGHT(AW85,4)="apou",RIGHT(AW85,6)="molinf"),"363",IF(RIGHT(AW85,4)="netp","364",IF(RIGHT(AW85,4)="cmtr","365",IF(LEFT(AW85,4)="form","873",IF(RIGHT(AW85,7)="ce-cppt","902",""))))))))))</f>
        <v/>
      </c>
      <c r="AW88" s="86" t="str">
        <f>IF(AV88="","",IF(OR(AV$3=Recap!$A$50,AV$3=Recap!$A$51,AV$3=Recap!$A$52,AV$3=Recap!$A$53,AV$3=Recap!$A$54,AV$3=Recap!$A$55,AV$3=Recap!$A$56,AV$3=Recap!$A$57,AV$3=Recap!$A$58,AV$3=Recap!$A$59,AV$3=Recap!$A$60,AV$3=Recap!$A$61),(AV87+AW87)/1,AV87+AW87))</f>
        <v/>
      </c>
      <c r="AX88" s="66" t="str">
        <f>IF(RIGHT(AY85,4)="cuht","171",IF(RIGHT(AY85,4)="netu","172",IF(RIGHT(AY85,4)="auht","173",IF(OR(RIGHT(AY85,4)="ppou",RIGHT(AY85,5)="prepa"),"360",IF(RIGHT(AY85,4)="cpou","361",IF(OR(RIGHT(AY85,4)="apou",RIGHT(AY85,6)="molinf"),"363",IF(RIGHT(AY85,4)="netp","364",IF(RIGHT(AY85,4)="cmtr","365",IF(LEFT(AY85,4)="form","873",IF(RIGHT(AY85,7)="ce-cppt","902",""))))))))))</f>
        <v/>
      </c>
      <c r="AY88" s="66" t="str">
        <f>IF(AX88="","",IF(OR(AX$3=Recap!$A$50,AX$3=Recap!$A$51,AX$3=Recap!$A$52,AX$3=Recap!$A$53,AX$3=Recap!$A$54,AX$3=Recap!$A$55,AX$3=Recap!$A$56,AX$3=Recap!$A$57,AX$3=Recap!$A$58,AX$3=Recap!$A$59,AX$3=Recap!$A$60,AX$3=Recap!$A$61),(AX87+AY87)/1,AX87+AY87))</f>
        <v/>
      </c>
      <c r="AZ88" s="66" t="str">
        <f>IF(RIGHT(BA85,4)="cuht","171",IF(RIGHT(BA85,4)="netu","172",IF(RIGHT(BA85,4)="auht","173",IF(OR(RIGHT(BA85,4)="ppou",RIGHT(BA85,5)="prepa"),"360",IF(RIGHT(BA85,4)="cpou","361",IF(OR(RIGHT(BA85,4)="apou",RIGHT(BA85,6)="molinf"),"363",IF(RIGHT(BA85,4)="netp","364",IF(RIGHT(BA85,4)="cmtr","365",IF(LEFT(BA85,4)="form","873",IF(RIGHT(BA85,7)="ce-cppt","902",""))))))))))</f>
        <v/>
      </c>
      <c r="BA88" s="66" t="str">
        <f>IF(AZ88="","",IF(OR(AZ$3=Recap!$A$50,AZ$3=Recap!$A$51,AZ$3=Recap!$A$52,AZ$3=Recap!$A$53,AZ$3=Recap!$A$54,AZ$3=Recap!$A$55,AZ$3=Recap!$A$56,AZ$3=Recap!$A$57,AZ$3=Recap!$A$58,AZ$3=Recap!$A$59,AZ$3=Recap!$A$60,AZ$3=Recap!$A$61),(AZ87+BA87)/1,AZ87+BA87))</f>
        <v/>
      </c>
      <c r="BB88" s="66" t="str">
        <f>IF(RIGHT(BC85,4)="cuht","171",IF(RIGHT(BC85,4)="netu","172",IF(RIGHT(BC85,4)="auht","173",IF(OR(RIGHT(BC85,4)="ppou",RIGHT(BC85,5)="prepa"),"360",IF(RIGHT(BC85,4)="cpou","361",IF(OR(RIGHT(BC85,4)="apou",RIGHT(BC85,6)="molinf"),"363",IF(RIGHT(BC85,4)="netp","364",IF(RIGHT(BC85,4)="cmtr","365",IF(LEFT(BC85,4)="form","873",IF(RIGHT(BC85,7)="ce-cppt","902",""))))))))))</f>
        <v/>
      </c>
      <c r="BC88" s="66" t="str">
        <f>IF(BB88="","",IF(OR(BB$3=Recap!$A$50,BB$3=Recap!$A$51,BB$3=Recap!$A$52,BB$3=Recap!$A$53,BB$3=Recap!$A$54,BB$3=Recap!$A$55,BB$3=Recap!$A$56,BB$3=Recap!$A$57,BB$3=Recap!$A$58,BB$3=Recap!$A$59,BB$3=Recap!$A$60,BB$3=Recap!$A$61),(BB87+BC87)/1,BB87+BC87))</f>
        <v/>
      </c>
      <c r="BD88" s="66" t="str">
        <f>IF(RIGHT(BE85,4)="cuht","171",IF(RIGHT(BE85,4)="netu","172",IF(RIGHT(BE85,4)="auht","173",IF(OR(RIGHT(BE85,4)="ppou",RIGHT(BE85,5)="prepa"),"360",IF(RIGHT(BE85,4)="cpou","361",IF(OR(RIGHT(BE85,4)="apou",RIGHT(BE85,6)="molinf"),"363",IF(RIGHT(BE85,4)="netp","364",IF(RIGHT(BE85,4)="cmtr","365",IF(LEFT(BE85,4)="form","873",IF(RIGHT(BE85,7)="ce-cppt","902",""))))))))))</f>
        <v/>
      </c>
      <c r="BE88" s="66" t="str">
        <f>IF(BD88="","",IF(OR(BD$3=Recap!$A$50,BD$3=Recap!$A$51,BD$3=Recap!$A$52,BD$3=Recap!$A$53,BD$3=Recap!$A$54,BD$3=Recap!$A$55,BD$3=Recap!$A$56,BD$3=Recap!$A$57,BD$3=Recap!$A$58,BD$3=Recap!$A$59,BD$3=Recap!$A$60,BD$3=Recap!$A$61),(BD87+BE87)/1,BD87+BE87))</f>
        <v/>
      </c>
      <c r="BF88" s="66" t="str">
        <f>IF(RIGHT(BG85,4)="cuht","171",IF(RIGHT(BG85,4)="netu","172",IF(RIGHT(BG85,4)="auht","173",IF(OR(RIGHT(BG85,4)="ppou",RIGHT(BG85,5)="prepa"),"360",IF(RIGHT(BG85,4)="cpou","361",IF(OR(RIGHT(BG85,4)="apou",RIGHT(BG85,6)="molinf"),"363",IF(RIGHT(BG85,4)="netp","364",IF(RIGHT(BG85,4)="cmtr","365",IF(LEFT(BG85,4)="form","873",IF(RIGHT(BG85,7)="ce-cppt","902",""))))))))))</f>
        <v/>
      </c>
      <c r="BG88" s="66" t="str">
        <f>IF(BF88="","",IF(OR(BF$3=Recap!$A$50,BF$3=Recap!$A$51,BF$3=Recap!$A$52,BF$3=Recap!$A$53,BF$3=Recap!$A$54,BF$3=Recap!$A$55,BF$3=Recap!$A$56,BF$3=Recap!$A$57,BF$3=Recap!$A$58,BF$3=Recap!$A$59,BF$3=Recap!$A$60,BF$3=Recap!$A$61),(BF87+BG87)/1,BF87+BG87))</f>
        <v/>
      </c>
      <c r="BH88" s="12"/>
    </row>
    <row r="89" spans="1:60" ht="14.4" customHeight="1" x14ac:dyDescent="0.3">
      <c r="A89" s="125"/>
      <c r="B89" s="81"/>
      <c r="C89" s="100"/>
      <c r="D89" s="68"/>
      <c r="E89" s="120"/>
      <c r="F89" s="68"/>
      <c r="G89" s="120"/>
      <c r="H89" s="68"/>
      <c r="I89" s="120"/>
      <c r="J89" s="68"/>
      <c r="K89" s="120"/>
      <c r="L89" s="79"/>
      <c r="M89" s="100"/>
      <c r="N89" s="79"/>
      <c r="O89" s="98"/>
      <c r="P89" s="55"/>
      <c r="Q89" s="106"/>
      <c r="R89" s="57"/>
      <c r="S89" s="106"/>
      <c r="T89" s="57"/>
      <c r="U89" s="106"/>
      <c r="V89" s="57"/>
      <c r="W89" s="106"/>
      <c r="X89" s="57"/>
      <c r="Y89" s="106"/>
      <c r="Z89" s="79"/>
      <c r="AA89" s="116"/>
      <c r="AB89" s="79"/>
      <c r="AC89" s="118"/>
      <c r="AD89" s="97">
        <f ca="1">SUM(P91:AC91)</f>
        <v>0</v>
      </c>
      <c r="AE89" s="55"/>
      <c r="AF89" s="106"/>
      <c r="AG89" s="79"/>
      <c r="AH89" s="116"/>
      <c r="AI89" s="57"/>
      <c r="AJ89" s="106"/>
      <c r="AK89" s="57"/>
      <c r="AL89" s="106"/>
      <c r="AM89" s="57"/>
      <c r="AN89" s="106"/>
      <c r="AO89" s="79"/>
      <c r="AP89" s="116"/>
      <c r="AQ89" s="79"/>
      <c r="AR89" s="118"/>
      <c r="AS89" s="97">
        <f ca="1">SUM(AE91:AR91)</f>
        <v>0</v>
      </c>
      <c r="AT89" s="55"/>
      <c r="AU89" s="106"/>
      <c r="AV89" s="79"/>
      <c r="AW89" s="116"/>
      <c r="AX89" s="57"/>
      <c r="AY89" s="106"/>
      <c r="AZ89" s="57"/>
      <c r="BA89" s="106"/>
      <c r="BB89" s="57"/>
      <c r="BC89" s="106"/>
      <c r="BD89" s="57"/>
      <c r="BE89" s="106"/>
      <c r="BF89" s="57"/>
      <c r="BG89" s="122"/>
      <c r="BH89" s="124">
        <f ca="1">SUM(AT91:BG91)</f>
        <v>0</v>
      </c>
    </row>
    <row r="90" spans="1:60" ht="16.2" thickBot="1" x14ac:dyDescent="0.35">
      <c r="A90" s="126"/>
      <c r="B90" s="82"/>
      <c r="C90" s="101"/>
      <c r="D90" s="70"/>
      <c r="E90" s="121"/>
      <c r="F90" s="70"/>
      <c r="G90" s="121"/>
      <c r="H90" s="70"/>
      <c r="I90" s="121"/>
      <c r="J90" s="70"/>
      <c r="K90" s="121"/>
      <c r="L90" s="80"/>
      <c r="M90" s="101"/>
      <c r="N90" s="80"/>
      <c r="O90" s="99"/>
      <c r="P90" s="56"/>
      <c r="Q90" s="107"/>
      <c r="R90" s="58"/>
      <c r="S90" s="107"/>
      <c r="T90" s="58"/>
      <c r="U90" s="107"/>
      <c r="V90" s="58"/>
      <c r="W90" s="107"/>
      <c r="X90" s="58"/>
      <c r="Y90" s="107"/>
      <c r="Z90" s="80"/>
      <c r="AA90" s="117"/>
      <c r="AB90" s="80"/>
      <c r="AC90" s="119"/>
      <c r="AD90" s="97"/>
      <c r="AE90" s="56"/>
      <c r="AF90" s="107"/>
      <c r="AG90" s="80"/>
      <c r="AH90" s="117"/>
      <c r="AI90" s="58"/>
      <c r="AJ90" s="107"/>
      <c r="AK90" s="58"/>
      <c r="AL90" s="107"/>
      <c r="AM90" s="58"/>
      <c r="AN90" s="107"/>
      <c r="AO90" s="80"/>
      <c r="AP90" s="117"/>
      <c r="AQ90" s="80"/>
      <c r="AR90" s="119"/>
      <c r="AS90" s="97"/>
      <c r="AT90" s="56"/>
      <c r="AU90" s="107"/>
      <c r="AV90" s="80"/>
      <c r="AW90" s="117"/>
      <c r="AX90" s="58"/>
      <c r="AY90" s="107"/>
      <c r="AZ90" s="58"/>
      <c r="BA90" s="107"/>
      <c r="BB90" s="58"/>
      <c r="BC90" s="107"/>
      <c r="BD90" s="58"/>
      <c r="BE90" s="107"/>
      <c r="BF90" s="58"/>
      <c r="BG90" s="123"/>
      <c r="BH90" s="124"/>
    </row>
    <row r="91" spans="1:60" ht="15" hidden="1" customHeight="1" x14ac:dyDescent="0.4">
      <c r="A91" s="52"/>
      <c r="B91" s="66">
        <f ca="1">IF(B$3&gt;$BI$4,0,IF(OR(ISBLANK(B89),ISBLANK(B90),ISBLANK(C89),LEFT(C89,4)="jour",LEFT(C89,4)="form"),0,IF(COUNTIF(fériés,B$3)&gt;0,MOD((B90-B89),1)*1,MOD((B90-B89),1))))</f>
        <v>0</v>
      </c>
      <c r="C91" s="66">
        <f ca="1">IF(B$3&gt;$BI$4,0,IF(AND(ISNUMBER(B89),ISNUMBER(B90),OR(LEFT(C89,4)="jour",LEFT(C89,4)="form")),IF(COUNTIF(fériés,B$3)&gt;0,MOD(-$BH$4+(B90-B89),1)*1,MOD(-$BH$4+(B90-B89),1)),IF(AND(ISBLANK(B89),ISBLANK(B90)),IF(OR(C89="r",C89="c",C89="a",C89="m",C89="f",C89="cp",C89="s",C89="congé parent"),$BH$3,0),0)))</f>
        <v>0</v>
      </c>
      <c r="D91" s="66">
        <f ca="1">IF(D$3&gt;$BI$4,0,IF(OR(ISBLANK(D89),ISBLANK(D90),ISBLANK(E89),LEFT(E89,4)="jour",LEFT(E89,4)="form"),0,IF(COUNTIF(fériés,D$3)&gt;0,MOD((D90-D89),1)*1,MOD((D90-D89),1))))</f>
        <v>0</v>
      </c>
      <c r="E91" s="66">
        <f ca="1">IF(D$3&gt;$BI$4,0,IF(AND(ISNUMBER(D89),ISNUMBER(D90),OR(LEFT(E89,4)="jour",LEFT(E89,4)="form")),IF(COUNTIF(fériés,D$3)&gt;0,MOD(-$BH$4+(D90-D89),1)*1,MOD(-$BH$4+(D90-D89),1)),IF(AND(ISBLANK(D89),ISBLANK(D90)),IF(OR(E89="r",E89="c",E89="a",E89="m",E89="f",E89="cp",E89="s",E89="congé parent"),$BH$3,0),0)))</f>
        <v>0</v>
      </c>
      <c r="F91" s="66">
        <f ca="1">IF(F$3&gt;$BI$4,0,IF(OR(ISBLANK(F89),ISBLANK(F90),ISBLANK(G89),LEFT(G89,4)="jour",LEFT(G89,4)="form"),0,IF(COUNTIF(fériés,F$3)&gt;0,MOD((F90-F89),1)*1,MOD((F90-F89),1))))</f>
        <v>0</v>
      </c>
      <c r="G91" s="66">
        <f ca="1">IF(F$3&gt;$BI$4,0,IF(AND(ISNUMBER(F89),ISNUMBER(F90),OR(LEFT(G89,4)="jour",LEFT(G89,4)="form")),IF(COUNTIF(fériés,F$3)&gt;0,MOD(-$BH$4+(F90-F89),1)*1,MOD(-$BH$4+(F90-F89),1)),IF(AND(ISBLANK(F89),ISBLANK(F90)),IF(OR(G89="r",G89="c",G89="a",G89="m",G89="f",G89="cp",G89="s",G89="congé parent"),$BH$3,0),0)))</f>
        <v>0</v>
      </c>
      <c r="H91" s="66">
        <f ca="1">IF(H$3&gt;$BI$4,0,IF(OR(ISBLANK(H89),ISBLANK(H90),ISBLANK(I89),LEFT(I89,4)="jour",LEFT(I89,4)="form"),0,IF(COUNTIF(fériés,H$3)&gt;0,MOD((H90-H89),1)*1,MOD((H90-H89),1))))</f>
        <v>0</v>
      </c>
      <c r="I91" s="66">
        <f ca="1">IF(H$3&gt;$BI$4,0,IF(AND(ISNUMBER(H89),ISNUMBER(H90),OR(LEFT(I89,4)="jour",LEFT(I89,4)="form")),IF(COUNTIF(fériés,H$3)&gt;0,MOD(-$BH$4+(H90-H89),1)*1,MOD(-$BH$4+(H90-H89),1)),IF(AND(ISBLANK(H89),ISBLANK(H90)),IF(OR(I89="r",I89="c",I89="a",I89="m",I89="f",I89="cp",I89="s",I89="congé parent"),$BH$3,0),0)))</f>
        <v>0</v>
      </c>
      <c r="J91" s="66">
        <f ca="1">IF(J$3&gt;$BI$4,0,IF(OR(ISBLANK(J89),ISBLANK(J90),ISBLANK(K89),LEFT(K89,4)="jour",LEFT(K89,4)="form"),0,IF(COUNTIF(fériés,J$3)&gt;0,MOD((J90-J89),1)*1,MOD((J90-J89),1))))</f>
        <v>0</v>
      </c>
      <c r="K91" s="66">
        <f ca="1">IF(J$3&gt;$BI$4,0,IF(AND(ISNUMBER(J89),ISNUMBER(J90),OR(LEFT(K89,4)="jour",LEFT(K89,4)="form")),IF(COUNTIF(fériés,J$3)&gt;0,MOD(-$BH$4+(J90-J89),1)*1,MOD(-$BH$4+(J90-J89),1)),IF(AND(ISBLANK(J89),ISBLANK(J90)),IF(OR(K89="r",K89="c",K89="a",K89="m",K89="f",K89="cp",K89="s",K89="congé parent"),$BH$3,0),0)))</f>
        <v>0</v>
      </c>
      <c r="L91" s="86">
        <f ca="1">IF(L$3&gt;$BI$4,0,IF(OR(ISBLANK(L89),ISBLANK(L90),ISBLANK(M89),LEFT(M89,4)="jour",LEFT(M89,4)="form"),0,IF(COUNTIF(fériés,L$3)&gt;0,MOD((L90-L89),1)*1,MOD((L90-L89),1))))</f>
        <v>0</v>
      </c>
      <c r="M91" s="86">
        <f ca="1">IF(L$3&gt;$BI$4,0,IF(AND(ISNUMBER(L89),ISNUMBER(L90),OR(LEFT(M89,4)="jour",LEFT(M89,4)="form")),IF(COUNTIF(fériés,L$3)&gt;0,MOD(-$BH$4+(L90-L89),1)*1,MOD(-$BH$4+(L90-L89),1)),IF(AND(ISBLANK(L89),ISBLANK(L90)),IF(OR(M89="r",M89="c",M89="a",M89="m",M89="f",M89="cp",M89="s",M89="congé parent"),$BH$3,0),0)))</f>
        <v>0</v>
      </c>
      <c r="N91" s="86">
        <f ca="1">IF(N$3&gt;$BI$4,0,IF(OR(ISBLANK(N89),ISBLANK(N90),ISBLANK(O89),LEFT(O89,4)="jour",LEFT(O89,4)="form"),0,IF(COUNTIF(fériés,N$3)&gt;0,MOD((N90-N89),1)*1,MOD((N90-N89),1))))</f>
        <v>0</v>
      </c>
      <c r="O91" s="86">
        <f ca="1">IF(N$3&gt;$BI$4,0,IF(AND(ISNUMBER(N89),ISNUMBER(N90),OR(LEFT(O89,4)="jour",LEFT(O89,4)="form")),IF(COUNTIF(fériés,N$3)&gt;0,MOD(-$BH$4+(N90-N89),1)*1,MOD(-$BH$4+(N90-N89),1)),IF(AND(ISBLANK(N89),ISBLANK(N90)),IF(OR(O89="r",O89="c",O89="a",O89="m",O89="f",O89="cp",O89="s",O89="congé parent"),$BH$3,0),0)))</f>
        <v>0</v>
      </c>
      <c r="P91" s="66">
        <f ca="1">IF(P$3&gt;$BI$4,0,IF(OR(ISBLANK(P89),ISBLANK(P90),ISBLANK(Q89),LEFT(Q89,4)="jour",LEFT(Q89,4)="form"),0,IF(COUNTIF(fériés,P$3)&gt;0,MOD((P90-P89),1)*1,MOD((P90-P89),1))))</f>
        <v>0</v>
      </c>
      <c r="Q91" s="66">
        <f ca="1">IF(P$3&gt;$BI$4,0,IF(AND(ISNUMBER(P89),ISNUMBER(P90),OR(LEFT(Q89,4)="jour",LEFT(Q89,4)="form")),IF(COUNTIF(fériés,P$3)&gt;0,MOD(-$BH$4+(P90-P89),1)*1,MOD(-$BH$4+(P90-P89),1)),IF(AND(ISBLANK(P89),ISBLANK(P90)),IF(OR(Q89="r",Q89="c",Q89="a",Q89="m",Q89="f",Q89="cp",Q89="s",Q89="congé parent"),$BH$3,0),0)))</f>
        <v>0</v>
      </c>
      <c r="R91" s="66">
        <f ca="1">IF(R$3&gt;$BI$4,0,IF(OR(ISBLANK(R89),ISBLANK(R90),ISBLANK(S89),LEFT(S89,4)="jour",LEFT(S89,4)="form"),0,IF(COUNTIF(fériés,R$3)&gt;0,MOD((R90-R89),1)*1,MOD((R90-R89),1))))</f>
        <v>0</v>
      </c>
      <c r="S91" s="66">
        <f ca="1">IF(R$3&gt;$BI$4,0,IF(AND(ISNUMBER(R89),ISNUMBER(R90),OR(LEFT(S89,4)="jour",LEFT(S89,4)="form")),IF(COUNTIF(fériés,R$3)&gt;0,MOD(-$BH$4+(R90-R89),1)*1,MOD(-$BH$4+(R90-R89),1)),IF(AND(ISBLANK(R89),ISBLANK(R90)),IF(OR(S89="r",S89="c",S89="a",S89="m",S89="f",S89="cp",S89="s",S89="congé parent"),$BH$3,0),0)))</f>
        <v>0</v>
      </c>
      <c r="T91" s="66">
        <f ca="1">IF(T$3&gt;$BI$4,0,IF(OR(ISBLANK(T89),ISBLANK(T90),ISBLANK(U89),LEFT(U89,4)="jour",LEFT(U89,4)="form"),0,IF(COUNTIF(fériés,T$3)&gt;0,MOD((T90-T89),1)*1,MOD((T90-T89),1))))</f>
        <v>0</v>
      </c>
      <c r="U91" s="66">
        <f ca="1">IF(T$3&gt;$BI$4,0,IF(AND(ISNUMBER(T89),ISNUMBER(T90),OR(LEFT(U89,4)="jour",LEFT(U89,4)="form")),IF(COUNTIF(fériés,T$3)&gt;0,MOD(-$BH$4+(T90-T89),1)*1,MOD(-$BH$4+(T90-T89),1)),IF(AND(ISBLANK(T89),ISBLANK(T90)),IF(OR(U89="r",U89="c",U89="a",U89="m",U89="f",U89="cp",U89="s",U89="congé parent"),$BH$3,0),0)))</f>
        <v>0</v>
      </c>
      <c r="V91" s="66">
        <f ca="1">IF(V$3&gt;$BI$4,0,IF(OR(ISBLANK(V89),ISBLANK(V90),ISBLANK(W89),LEFT(W89,4)="jour",LEFT(W89,4)="form"),0,IF(COUNTIF(fériés,V$3)&gt;0,MOD((V90-V89),1)*1,MOD((V90-V89),1))))</f>
        <v>0</v>
      </c>
      <c r="W91" s="66">
        <f ca="1">IF(V$3&gt;$BI$4,0,IF(AND(ISNUMBER(V89),ISNUMBER(V90),OR(LEFT(W89,4)="jour",LEFT(W89,4)="form")),IF(COUNTIF(fériés,V$3)&gt;0,MOD(-$BH$4+(V90-V89),1)*1,MOD(-$BH$4+(V90-V89),1)),IF(AND(ISBLANK(V89),ISBLANK(V90)),IF(OR(W89="r",W89="c",W89="a",W89="m",W89="f",W89="cp",W89="s",W89="congé parent"),$BH$3,0),0)))</f>
        <v>0</v>
      </c>
      <c r="X91" s="66">
        <f ca="1">IF(X$3&gt;$BI$4,0,IF(OR(ISBLANK(X89),ISBLANK(X90),ISBLANK(Y89),LEFT(Y89,4)="jour",LEFT(Y89,4)="form"),0,IF(COUNTIF(fériés,X$3)&gt;0,MOD((X90-X89),1)*1,MOD((X90-X89),1))))</f>
        <v>0</v>
      </c>
      <c r="Y91" s="66">
        <f ca="1">IF(X$3&gt;$BI$4,0,IF(AND(ISNUMBER(X89),ISNUMBER(X90),OR(LEFT(Y89,4)="jour",LEFT(Y89,4)="form")),IF(COUNTIF(fériés,X$3)&gt;0,MOD(-$BH$4+(X90-X89),1)*1,MOD(-$BH$4+(X90-X89),1)),IF(AND(ISBLANK(X89),ISBLANK(X90)),IF(OR(Y89="r",Y89="c",Y89="a",Y89="m",Y89="f",Y89="cp",Y89="s",Y89="congé parent"),$BH$3,0),0)))</f>
        <v>0</v>
      </c>
      <c r="Z91" s="86">
        <f ca="1">IF(Z$3&gt;$BI$4,0,IF(OR(ISBLANK(Z89),ISBLANK(Z90),ISBLANK(AA89),LEFT(AA89,4)="jour",LEFT(AA89,4)="form"),0,IF(COUNTIF(fériés,Z$3)&gt;0,MOD((Z90-Z89),1)*1,MOD((Z90-Z89),1))))</f>
        <v>0</v>
      </c>
      <c r="AA91" s="86">
        <f ca="1">IF(Z$3&gt;$BI$4,0,IF(AND(ISNUMBER(Z89),ISNUMBER(Z90),OR(LEFT(AA89,4)="jour",LEFT(AA89,4)="form")),IF(COUNTIF(fériés,Z$3)&gt;0,MOD(-$BH$4+(Z90-Z89),1)*1,MOD(-$BH$4+(Z90-Z89),1)),IF(AND(ISBLANK(Z89),ISBLANK(Z90)),IF(OR(AA89="r",AA89="c",AA89="a",AA89="m",AA89="f",AA89="cp",AA89="s",AA89="congé parent"),$BH$3,0),0)))</f>
        <v>0</v>
      </c>
      <c r="AB91" s="86">
        <f ca="1">IF(AB$3&gt;$BI$4,0,IF(OR(ISBLANK(AB89),ISBLANK(AB90),ISBLANK(AC89),LEFT(AC89,4)="jour",LEFT(AC89,4)="form"),0,IF(COUNTIF(fériés,AB$3)&gt;0,MOD((AB90-AB89),1)*1,MOD((AB90-AB89),1))))</f>
        <v>0</v>
      </c>
      <c r="AC91" s="86">
        <f ca="1">IF(AB$3&gt;$BI$4,0,IF(AND(ISNUMBER(AB89),ISNUMBER(AB90),OR(LEFT(AC89,4)="jour",LEFT(AC89,4)="form")),IF(COUNTIF(fériés,AB$3)&gt;0,MOD(-$BH$4+(AB90-AB89),1)*1,MOD(-$BH$4+(AB90-AB89),1)),IF(AND(ISBLANK(AB89),ISBLANK(AB90)),IF(OR(AC89="r",AC89="c",AC89="a",AC89="m",AC89="f",AC89="cp",AC89="s",AC89="congé parent"),$BH$3,0),0)))</f>
        <v>0</v>
      </c>
      <c r="AD91" s="61"/>
      <c r="AE91" s="66">
        <f ca="1">IF(AE$3&gt;$BI$4,0,IF(OR(ISBLANK(AE89),ISBLANK(AE90),ISBLANK(AF89),LEFT(AF89,4)="jour",LEFT(AF89,4)="form"),0,IF(COUNTIF(fériés,AE$3)&gt;0,MOD((AE90-AE89),1)*1,MOD((AE90-AE89),1))))</f>
        <v>0</v>
      </c>
      <c r="AF91" s="66">
        <f ca="1">IF(AE$3&gt;$BI$4,0,IF(AND(ISNUMBER(AE89),ISNUMBER(AE90),OR(LEFT(AF89,4)="jour",LEFT(AF89,4)="form")),IF(COUNTIF(fériés,AE$3)&gt;0,MOD(-$BH$4+(AE90-AE89),1)*1,MOD(-$BH$4+(AE90-AE89),1)),IF(AND(ISBLANK(AE89),ISBLANK(AE90)),IF(OR(AF89="r",AF89="c",AF89="a",AF89="m",AF89="f",AF89="cp",AF89="s",AF89="congé parent"),$BH$3,0),0)))</f>
        <v>0</v>
      </c>
      <c r="AG91" s="86">
        <f ca="1">IF(AG$3&gt;$BI$4,0,IF(OR(ISBLANK(AG89),ISBLANK(AG90),ISBLANK(AH89),LEFT(AH89,4)="jour",LEFT(AH89,4)="form"),0,IF(COUNTIF(fériés,AG$3)&gt;0,MOD((AG90-AG89),1)*1,MOD((AG90-AG89),1))))</f>
        <v>0</v>
      </c>
      <c r="AH91" s="86">
        <f ca="1">IF(AG$3&gt;$BI$4,0,IF(AND(ISNUMBER(AG89),ISNUMBER(AG90),OR(LEFT(AH89,4)="jour",LEFT(AH89,4)="form")),IF(COUNTIF(fériés,AG$3)&gt;0,MOD(-$BH$4+(AG90-AG89),1)*1,MOD(-$BH$4+(AG90-AG89),1)),IF(AND(ISBLANK(AG89),ISBLANK(AG90)),IF(OR(AH89="r",AH89="c",AH89="a",AH89="m",AH89="f",AH89="cp",AH89="s",AH89="congé parent"),$BH$3,0),0)))</f>
        <v>0</v>
      </c>
      <c r="AI91" s="66">
        <f ca="1">IF(AI$3&gt;$BI$4,0,IF(OR(ISBLANK(AI89),ISBLANK(AI90),ISBLANK(AJ89),LEFT(AJ89,4)="jour",LEFT(AJ89,4)="form"),0,IF(COUNTIF(fériés,AI$3)&gt;0,MOD((AI90-AI89),1)*1,MOD((AI90-AI89),1))))</f>
        <v>0</v>
      </c>
      <c r="AJ91" s="66">
        <f ca="1">IF(AI$3&gt;$BI$4,0,IF(AND(ISNUMBER(AI89),ISNUMBER(AI90),OR(LEFT(AJ89,4)="jour",LEFT(AJ89,4)="form")),IF(COUNTIF(fériés,AI$3)&gt;0,MOD(-$BH$4+(AI90-AI89),1)*1,MOD(-$BH$4+(AI90-AI89),1)),IF(AND(ISBLANK(AI89),ISBLANK(AI90)),IF(OR(AJ89="r",AJ89="c",AJ89="a",AJ89="m",AJ89="f",AJ89="cp",AJ89="s",AJ89="congé parent"),$BH$3,0),0)))</f>
        <v>0</v>
      </c>
      <c r="AK91" s="66">
        <f ca="1">IF(AK$3&gt;$BI$4,0,IF(OR(ISBLANK(AK89),ISBLANK(AK90),ISBLANK(AL89),LEFT(AL89,4)="jour",LEFT(AL89,4)="form"),0,IF(COUNTIF(fériés,AK$3)&gt;0,MOD((AK90-AK89),1)*1,MOD((AK90-AK89),1))))</f>
        <v>0</v>
      </c>
      <c r="AL91" s="66">
        <f ca="1">IF(AK$3&gt;$BI$4,0,IF(AND(ISNUMBER(AK89),ISNUMBER(AK90),OR(LEFT(AL89,4)="jour",LEFT(AL89,4)="form")),IF(COUNTIF(fériés,AK$3)&gt;0,MOD(-$BH$4+(AK90-AK89),1)*1,MOD(-$BH$4+(AK90-AK89),1)),IF(AND(ISBLANK(AK89),ISBLANK(AK90)),IF(OR(AL89="r",AL89="c",AL89="a",AL89="m",AL89="f",AL89="cp",AL89="s",AL89="congé parent"),$BH$3,0),0)))</f>
        <v>0</v>
      </c>
      <c r="AM91" s="66">
        <f ca="1">IF(AM$3&gt;$BI$4,0,IF(OR(ISBLANK(AM89),ISBLANK(AM90),ISBLANK(AN89),LEFT(AN89,4)="jour",LEFT(AN89,4)="form"),0,IF(COUNTIF(fériés,AM$3)&gt;0,MOD((AM90-AM89),1)*1,MOD((AM90-AM89),1))))</f>
        <v>0</v>
      </c>
      <c r="AN91" s="66">
        <f ca="1">IF(AM$3&gt;$BI$4,0,IF(AND(ISNUMBER(AM89),ISNUMBER(AM90),OR(LEFT(AN89,4)="jour",LEFT(AN89,4)="form")),IF(COUNTIF(fériés,AM$3)&gt;0,MOD(-$BH$4+(AM90-AM89),1)*1,MOD(-$BH$4+(AM90-AM89),1)),IF(AND(ISBLANK(AM89),ISBLANK(AM90)),IF(OR(AN89="r",AN89="c",AN89="a",AN89="m",AN89="f",AN89="cp",AN89="s",AN89="congé parent"),$BH$3,0),0)))</f>
        <v>0</v>
      </c>
      <c r="AO91" s="86">
        <f ca="1">IF(AO$3&gt;$BI$4,0,IF(OR(ISBLANK(AO89),ISBLANK(AO90),ISBLANK(AP89),LEFT(AP89,4)="jour",LEFT(AP89,4)="form"),0,IF(COUNTIF(fériés,AO$3)&gt;0,MOD((AO90-AO89),1)*1,MOD((AO90-AO89),1))))</f>
        <v>0</v>
      </c>
      <c r="AP91" s="86">
        <f ca="1">IF(AO$3&gt;$BI$4,0,IF(AND(ISNUMBER(AO89),ISNUMBER(AO90),OR(LEFT(AP89,4)="jour",LEFT(AP89,4)="form")),IF(COUNTIF(fériés,AO$3)&gt;0,MOD(-$BH$4+(AO90-AO89),1)*1,MOD(-$BH$4+(AO90-AO89),1)),IF(AND(ISBLANK(AO89),ISBLANK(AO90)),IF(OR(AP89="r",AP89="c",AP89="a",AP89="m",AP89="f",AP89="cp",AP89="s",AP89="congé parent"),$BH$3,0),0)))</f>
        <v>0</v>
      </c>
      <c r="AQ91" s="86">
        <f ca="1">IF(AQ$3&gt;$BI$4,0,IF(OR(ISBLANK(AQ89),ISBLANK(AQ90),ISBLANK(AR89),LEFT(AR89,4)="jour",LEFT(AR89,4)="form"),0,IF(COUNTIF(fériés,AQ$3)&gt;0,MOD((AQ90-AQ89),1)*1,MOD((AQ90-AQ89),1))))</f>
        <v>0</v>
      </c>
      <c r="AR91" s="86">
        <f ca="1">IF(AQ$3&gt;$BI$4,0,IF(AND(ISNUMBER(AQ89),ISNUMBER(AQ90),OR(LEFT(AR89,4)="jour",LEFT(AR89,4)="form")),IF(COUNTIF(fériés,AQ$3)&gt;0,MOD(-$BH$4+(AQ90-AQ89),1)*1,MOD(-$BH$4+(AQ90-AQ89),1)),IF(AND(ISBLANK(AQ89),ISBLANK(AQ90)),IF(OR(AR89="r",AR89="c",AR89="a",AR89="m",AR89="f",AR89="cp",AR89="s",AR89="congé parent"),$BH$3,0),0)))</f>
        <v>0</v>
      </c>
      <c r="AS91" s="61"/>
      <c r="AT91" s="66">
        <f ca="1">IF(AT$3&gt;$BI$4,0,IF(OR(ISBLANK(AT89),ISBLANK(AT90),ISBLANK(AU89),LEFT(AU89,4)="jour",LEFT(AU89,4)="form"),0,IF(COUNTIF(fériés,AT$3)&gt;0,MOD((AT90-AT89),1)*1,MOD((AT90-AT89),1))))</f>
        <v>0</v>
      </c>
      <c r="AU91" s="66">
        <f ca="1">IF(AT$3&gt;$BI$4,0,IF(AND(ISNUMBER(AT89),ISNUMBER(AT90),OR(LEFT(AU89,4)="jour",LEFT(AU89,4)="form")),IF(COUNTIF(fériés,AT$3)&gt;0,MOD(-$BH$4+(AT90-AT89),1)*1,MOD(-$BH$4+(AT90-AT89),1)),IF(AND(ISBLANK(AT89),ISBLANK(AT90)),IF(OR(AU89="r",AU89="c",AU89="a",AU89="m",AU89="f",AU89="cp",AU89="s",AU89="congé parent"),$BH$3,0),0)))</f>
        <v>0</v>
      </c>
      <c r="AV91" s="86">
        <f ca="1">IF(AV$3&gt;$BI$4,0,IF(OR(ISBLANK(AV89),ISBLANK(AV90),ISBLANK(AW89),LEFT(AW89,4)="jour",LEFT(AW89,4)="form"),0,IF(COUNTIF(fériés,AV$3)&gt;0,MOD((AV90-AV89),1)*1,MOD((AV90-AV89),1))))</f>
        <v>0</v>
      </c>
      <c r="AW91" s="86">
        <f ca="1">IF(AV$3&gt;$BI$4,0,IF(AND(ISNUMBER(AV89),ISNUMBER(AV90),OR(LEFT(AW89,4)="jour",LEFT(AW89,4)="form")),IF(COUNTIF(fériés,AV$3)&gt;0,MOD(-$BH$4+(AV90-AV89),1)*1,MOD(-$BH$4+(AV90-AV89),1)),IF(AND(ISBLANK(AV89),ISBLANK(AV90)),IF(OR(AW89="r",AW89="c",AW89="a",AW89="m",AW89="f",AW89="cp",AW89="s",AW89="congé parent"),$BH$3,0),0)))</f>
        <v>0</v>
      </c>
      <c r="AX91" s="66">
        <f ca="1">IF(AX$3&gt;$BI$4,0,IF(OR(ISBLANK(AX89),ISBLANK(AX90),ISBLANK(AY89),LEFT(AY89,4)="jour",LEFT(AY89,4)="form"),0,IF(COUNTIF(fériés,AX$3)&gt;0,MOD((AX90-AX89),1)*1,MOD((AX90-AX89),1))))</f>
        <v>0</v>
      </c>
      <c r="AY91" s="66">
        <f ca="1">IF(AX$3&gt;$BI$4,0,IF(AND(ISNUMBER(AX89),ISNUMBER(AX90),OR(LEFT(AY89,4)="jour",LEFT(AY89,4)="form")),IF(COUNTIF(fériés,AX$3)&gt;0,MOD(-$BH$4+(AX90-AX89),1)*1,MOD(-$BH$4+(AX90-AX89),1)),IF(AND(ISBLANK(AX89),ISBLANK(AX90)),IF(OR(AY89="r",AY89="c",AY89="a",AY89="m",AY89="f",AY89="cp",AY89="s",AY89="congé parent"),$BH$3,0),0)))</f>
        <v>0</v>
      </c>
      <c r="AZ91" s="66">
        <f ca="1">IF(AZ$3&gt;$BI$4,0,IF(OR(ISBLANK(AZ89),ISBLANK(AZ90),ISBLANK(BA89),LEFT(BA89,4)="jour",LEFT(BA89,4)="form"),0,IF(COUNTIF(fériés,AZ$3)&gt;0,MOD((AZ90-AZ89),1)*1,MOD((AZ90-AZ89),1))))</f>
        <v>0</v>
      </c>
      <c r="BA91" s="66">
        <f ca="1">IF(AZ$3&gt;$BI$4,0,IF(AND(ISNUMBER(AZ89),ISNUMBER(AZ90),OR(LEFT(BA89,4)="jour",LEFT(BA89,4)="form")),IF(COUNTIF(fériés,AZ$3)&gt;0,MOD(-$BH$4+(AZ90-AZ89),1)*1,MOD(-$BH$4+(AZ90-AZ89),1)),IF(AND(ISBLANK(AZ89),ISBLANK(AZ90)),IF(OR(BA89="r",BA89="c",BA89="a",BA89="m",BA89="f",BA89="cp",BA89="s",BA89="congé parent"),$BH$3,0),0)))</f>
        <v>0</v>
      </c>
      <c r="BB91" s="66">
        <f ca="1">IF(BB$3&gt;$BI$4,0,IF(OR(ISBLANK(BB89),ISBLANK(BB90),ISBLANK(BC89),LEFT(BC89,4)="jour",LEFT(BC89,4)="form"),0,IF(COUNTIF(fériés,BB$3)&gt;0,MOD((BB90-BB89),1)*1,MOD((BB90-BB89),1))))</f>
        <v>0</v>
      </c>
      <c r="BC91" s="66">
        <f ca="1">IF(BB$3&gt;$BI$4,0,IF(AND(ISNUMBER(BB89),ISNUMBER(BB90),OR(LEFT(BC89,4)="jour",LEFT(BC89,4)="form")),IF(COUNTIF(fériés,BB$3)&gt;0,MOD(-$BH$4+(BB90-BB89),1)*1,MOD(-$BH$4+(BB90-BB89),1)),IF(AND(ISBLANK(BB89),ISBLANK(BB90)),IF(OR(BC89="r",BC89="c",BC89="a",BC89="m",BC89="f",BC89="cp",BC89="s",BC89="congé parent"),$BH$3,0),0)))</f>
        <v>0</v>
      </c>
      <c r="BD91" s="66">
        <f ca="1">IF(BD$3&gt;$BI$4,0,IF(OR(ISBLANK(BD89),ISBLANK(BD90),ISBLANK(BE89),LEFT(BE89,4)="jour",LEFT(BE89,4)="form"),0,IF(COUNTIF(fériés,BD$3)&gt;0,MOD((BD90-BD89),1)*1,MOD((BD90-BD89),1))))</f>
        <v>0</v>
      </c>
      <c r="BE91" s="66">
        <f ca="1">IF(BD$3&gt;$BI$4,0,IF(AND(ISNUMBER(BD89),ISNUMBER(BD90),OR(LEFT(BE89,4)="jour",LEFT(BE89,4)="form")),IF(COUNTIF(fériés,BD$3)&gt;0,MOD(-$BH$4+(BD90-BD89),1)*1,MOD(-$BH$4+(BD90-BD89),1)),IF(AND(ISBLANK(BD89),ISBLANK(BD90)),IF(OR(BE89="r",BE89="c",BE89="a",BE89="m",BE89="f",BE89="cp",BE89="s",BE89="congé parent"),$BH$3,0),0)))</f>
        <v>0</v>
      </c>
      <c r="BF91" s="66">
        <f ca="1">IF(BF$3&gt;$BI$4,0,IF(OR(ISBLANK(BF89),ISBLANK(BF90),ISBLANK(BG89),LEFT(BG89,4)="jour",LEFT(BG89,4)="form"),0,IF(COUNTIF(fériés,BF$3)&gt;0,MOD((BF90-BF89),1)*1,MOD((BF90-BF89),1))))</f>
        <v>0</v>
      </c>
      <c r="BG91" s="66">
        <f ca="1">IF(BF$3&gt;$BI$4,0,IF(AND(ISNUMBER(BF89),ISNUMBER(BF90),OR(LEFT(BG89,4)="jour",LEFT(BG89,4)="form")),IF(COUNTIF(fériés,BF$3)&gt;0,MOD(-$BH$4+(BF90-BF89),1)*1,MOD(-$BH$4+(BF90-BF89),1)),IF(AND(ISBLANK(BF89),ISBLANK(BF90)),IF(OR(BG89="r",BG89="c",BG89="a",BG89="m",BG89="f",BG89="cp",BG89="s",BG89="congé parent"),$BH$3,0),0)))</f>
        <v>0</v>
      </c>
      <c r="BH91" s="12">
        <f ca="1">SUM(B91:BG91)</f>
        <v>0</v>
      </c>
    </row>
    <row r="92" spans="1:60" ht="15.6" hidden="1" customHeight="1" thickBot="1" x14ac:dyDescent="0.4">
      <c r="A92" s="52"/>
      <c r="B92" s="66" t="str">
        <f>IF(RIGHT(C89,4)="cuht","171",IF(RIGHT(C89,4)="netu","172",IF(RIGHT(C89,4)="auht","173",IF(OR(RIGHT(C89,4)="ppou",RIGHT(C89,5)="prepa"),"360",IF(RIGHT(C89,4)="cpou","361",IF(OR(RIGHT(C89,4)="apou",RIGHT(C89,6)="molinf"),"363",IF(RIGHT(C89,4)="netp","364",IF(RIGHT(C89,4)="cmtr","365",IF(LEFT(C89,4)="form","873",IF(RIGHT(C89,7)="ce-cppt","902",""))))))))))</f>
        <v/>
      </c>
      <c r="C92" s="66" t="str">
        <f>IF(B92="","",IF(OR(B$3=Recap!$A$50,B$3=Recap!$A$51,B$3=Recap!$A$52,B$3=Recap!$A$53,B$3=Recap!$A$54,B$3=Recap!$A$55,B$3=Recap!$A$56,B$3=Recap!$A$57,B$3=Recap!$A$58,B$3=Recap!$A$59,B$3=Recap!$A$60,B$3=Recap!$A$61),(B91+C91)/1,B91+C91))</f>
        <v/>
      </c>
      <c r="D92" s="66" t="str">
        <f>IF(RIGHT(E89,4)="cuht","171",IF(RIGHT(E89,4)="netu","172",IF(RIGHT(E89,4)="auht","173",IF(OR(RIGHT(E89,4)="ppou",RIGHT(E89,5)="prepa"),"360",IF(RIGHT(E89,4)="cpou","361",IF(OR(RIGHT(E89,4)="apou",RIGHT(E89,6)="molinf"),"363",IF(RIGHT(E89,4)="netp","364",IF(RIGHT(E89,4)="cmtr","365",IF(LEFT(E89,4)="form","873",IF(RIGHT(E89,7)="ce-cppt","902",""))))))))))</f>
        <v/>
      </c>
      <c r="E92" s="66" t="str">
        <f>IF(D92="","",IF(OR(D$3=Recap!$A$50,D$3=Recap!$A$51,D$3=Recap!$A$52,D$3=Recap!$A$53,D$3=Recap!$A$54,D$3=Recap!$A$55,D$3=Recap!$A$56,D$3=Recap!$A$57,D$3=Recap!$A$58,D$3=Recap!$A$59,D$3=Recap!$A$60,D$3=Recap!$A$61),(D91+E91)/1,D91+E91))</f>
        <v/>
      </c>
      <c r="F92" s="66" t="str">
        <f>IF(RIGHT(G89,4)="cuht","171",IF(RIGHT(G89,4)="netu","172",IF(RIGHT(G89,4)="auht","173",IF(OR(RIGHT(G89,4)="ppou",RIGHT(G89,5)="prepa"),"360",IF(RIGHT(G89,4)="cpou","361",IF(OR(RIGHT(G89,4)="apou",RIGHT(G89,6)="molinf"),"363",IF(RIGHT(G89,4)="netp","364",IF(RIGHT(G89,4)="cmtr","365",IF(LEFT(G89,4)="form","873",IF(RIGHT(G89,7)="ce-cppt","902",""))))))))))</f>
        <v/>
      </c>
      <c r="G92" s="66" t="str">
        <f>IF(F92="","",IF(OR(F$3=Recap!$A$50,F$3=Recap!$A$51,F$3=Recap!$A$52,F$3=Recap!$A$53,F$3=Recap!$A$54,F$3=Recap!$A$55,F$3=Recap!$A$56,F$3=Recap!$A$57,F$3=Recap!$A$58,F$3=Recap!$A$59,F$3=Recap!$A$60,F$3=Recap!$A$61),(F91+G91)/1,F91+G91))</f>
        <v/>
      </c>
      <c r="H92" s="66" t="str">
        <f>IF(RIGHT(I89,4)="cuht","171",IF(RIGHT(I89,4)="netu","172",IF(RIGHT(I89,4)="auht","173",IF(OR(RIGHT(I89,4)="ppou",RIGHT(I89,5)="prepa"),"360",IF(RIGHT(I89,4)="cpou","361",IF(OR(RIGHT(I89,4)="apou",RIGHT(I89,6)="molinf"),"363",IF(RIGHT(I89,4)="netp","364",IF(RIGHT(I89,4)="cmtr","365",IF(LEFT(I89,4)="form","873",IF(RIGHT(I89,7)="ce-cppt","902",""))))))))))</f>
        <v/>
      </c>
      <c r="I92" s="66" t="str">
        <f>IF(H92="","",IF(OR(H$3=Recap!$A$50,H$3=Recap!$A$51,H$3=Recap!$A$52,H$3=Recap!$A$53,H$3=Recap!$A$54,H$3=Recap!$A$55,H$3=Recap!$A$56,H$3=Recap!$A$57,H$3=Recap!$A$58,H$3=Recap!$A$59,H$3=Recap!$A$60,H$3=Recap!$A$61),(H91+I91)/1,H91+I91))</f>
        <v/>
      </c>
      <c r="J92" s="66" t="str">
        <f>IF(RIGHT(K89,4)="cuht","171",IF(RIGHT(K89,4)="netu","172",IF(RIGHT(K89,4)="auht","173",IF(OR(RIGHT(K89,4)="ppou",RIGHT(K89,5)="prepa"),"360",IF(RIGHT(K89,4)="cpou","361",IF(OR(RIGHT(K89,4)="apou",RIGHT(K89,6)="molinf"),"363",IF(RIGHT(K89,4)="netp","364",IF(RIGHT(K89,4)="cmtr","365",IF(LEFT(K89,4)="form","873",IF(RIGHT(K89,7)="ce-cppt","902",""))))))))))</f>
        <v/>
      </c>
      <c r="K92" s="66" t="str">
        <f>IF(J92="","",IF(OR(J$3=Recap!$A$50,J$3=Recap!$A$51,J$3=Recap!$A$52,J$3=Recap!$A$53,J$3=Recap!$A$54,J$3=Recap!$A$55,J$3=Recap!$A$56,J$3=Recap!$A$57,J$3=Recap!$A$58,J$3=Recap!$A$59,J$3=Recap!$A$60,J$3=Recap!$A$61),(J91+K91)/1,J91+K91))</f>
        <v/>
      </c>
      <c r="L92" s="86" t="str">
        <f>IF(RIGHT(M89,4)="cuht","171",IF(RIGHT(M89,4)="netu","172",IF(RIGHT(M89,4)="auht","173",IF(OR(RIGHT(M89,4)="ppou",RIGHT(M89,5)="prepa"),"360",IF(RIGHT(M89,4)="cpou","361",IF(OR(RIGHT(M89,4)="apou",RIGHT(M89,6)="molinf"),"363",IF(RIGHT(M89,4)="netp","364",IF(RIGHT(M89,4)="cmtr","365",IF(LEFT(M89,4)="form","873",IF(RIGHT(M89,7)="ce-cppt","902",""))))))))))</f>
        <v/>
      </c>
      <c r="M92" s="86" t="str">
        <f>IF(L92="","",IF(OR(L$3=Recap!$A$50,L$3=Recap!$A$51,L$3=Recap!$A$52,L$3=Recap!$A$53,L$3=Recap!$A$54,L$3=Recap!$A$55,L$3=Recap!$A$56,L$3=Recap!$A$57,L$3=Recap!$A$58,L$3=Recap!$A$59,L$3=Recap!$A$60,L$3=Recap!$A$61),(L91+M91)/1,L91+M91))</f>
        <v/>
      </c>
      <c r="N92" s="86" t="str">
        <f>IF(RIGHT(O89,4)="cuht","171",IF(RIGHT(O89,4)="netu","172",IF(RIGHT(O89,4)="auht","173",IF(OR(RIGHT(O89,4)="ppou",RIGHT(O89,5)="prepa"),"360",IF(RIGHT(O89,4)="cpou","361",IF(OR(RIGHT(O89,4)="apou",RIGHT(O89,6)="molinf"),"363",IF(RIGHT(O89,4)="netp","364",IF(RIGHT(O89,4)="cmtr","365",IF(LEFT(O89,4)="form","873",IF(RIGHT(O89,7)="ce-cppt","902",""))))))))))</f>
        <v/>
      </c>
      <c r="O92" s="86" t="str">
        <f>IF(N92="","",IF(OR(N$3=Recap!$A$50,N$3=Recap!$A$51,N$3=Recap!$A$52,N$3=Recap!$A$53,N$3=Recap!$A$54,N$3=Recap!$A$55,N$3=Recap!$A$56,N$3=Recap!$A$57,N$3=Recap!$A$58,N$3=Recap!$A$59,N$3=Recap!$A$60,N$3=Recap!$A$61),(N91+O91)/1,N91+O91))</f>
        <v/>
      </c>
      <c r="P92" s="66" t="str">
        <f>IF(RIGHT(Q89,4)="cuht","171",IF(RIGHT(Q89,4)="netu","172",IF(RIGHT(Q89,4)="auht","173",IF(OR(RIGHT(Q89,4)="ppou",RIGHT(Q89,5)="prepa"),"360",IF(RIGHT(Q89,4)="cpou","361",IF(OR(RIGHT(Q89,4)="apou",RIGHT(Q89,6)="molinf"),"363",IF(RIGHT(Q89,4)="netp","364",IF(RIGHT(Q89,4)="cmtr","365",IF(LEFT(Q89,4)="form","873",IF(RIGHT(Q89,7)="ce-cppt","902",""))))))))))</f>
        <v/>
      </c>
      <c r="Q92" s="66" t="str">
        <f>IF(P92="","",IF(OR(P$3=Recap!$A$50,P$3=Recap!$A$51,P$3=Recap!$A$52,P$3=Recap!$A$53,P$3=Recap!$A$54,P$3=Recap!$A$55,P$3=Recap!$A$56,P$3=Recap!$A$57,P$3=Recap!$A$58,P$3=Recap!$A$59,P$3=Recap!$A$60,P$3=Recap!$A$61),(P91+Q91)/1,P91+Q91))</f>
        <v/>
      </c>
      <c r="R92" s="66" t="str">
        <f>IF(RIGHT(S89,4)="cuht","171",IF(RIGHT(S89,4)="netu","172",IF(RIGHT(S89,4)="auht","173",IF(OR(RIGHT(S89,4)="ppou",RIGHT(S89,5)="prepa"),"360",IF(RIGHT(S89,4)="cpou","361",IF(OR(RIGHT(S89,4)="apou",RIGHT(S89,6)="molinf"),"363",IF(RIGHT(S89,4)="netp","364",IF(RIGHT(S89,4)="cmtr","365",IF(LEFT(S89,4)="form","873",IF(RIGHT(S89,7)="ce-cppt","902",""))))))))))</f>
        <v/>
      </c>
      <c r="S92" s="66" t="str">
        <f>IF(R92="","",IF(OR(R$3=Recap!$A$50,R$3=Recap!$A$51,R$3=Recap!$A$52,R$3=Recap!$A$53,R$3=Recap!$A$54,R$3=Recap!$A$55,R$3=Recap!$A$56,R$3=Recap!$A$57,R$3=Recap!$A$58,R$3=Recap!$A$59,R$3=Recap!$A$60,R$3=Recap!$A$61),(R91+S91)/1,R91+S91))</f>
        <v/>
      </c>
      <c r="T92" s="66" t="str">
        <f>IF(RIGHT(U89,4)="cuht","171",IF(RIGHT(U89,4)="netu","172",IF(RIGHT(U89,4)="auht","173",IF(OR(RIGHT(U89,4)="ppou",RIGHT(U89,5)="prepa"),"360",IF(RIGHT(U89,4)="cpou","361",IF(OR(RIGHT(U89,4)="apou",RIGHT(U89,6)="molinf"),"363",IF(RIGHT(U89,4)="netp","364",IF(RIGHT(U89,4)="cmtr","365",IF(LEFT(U89,4)="form","873",IF(RIGHT(U89,7)="ce-cppt","902",""))))))))))</f>
        <v/>
      </c>
      <c r="U92" s="66" t="str">
        <f>IF(T92="","",IF(OR(T$3=Recap!$A$50,T$3=Recap!$A$51,T$3=Recap!$A$52,T$3=Recap!$A$53,T$3=Recap!$A$54,T$3=Recap!$A$55,T$3=Recap!$A$56,T$3=Recap!$A$57,T$3=Recap!$A$58,T$3=Recap!$A$59,T$3=Recap!$A$60,T$3=Recap!$A$61),(T91+U91)/1,T91+U91))</f>
        <v/>
      </c>
      <c r="V92" s="66" t="str">
        <f>IF(RIGHT(W89,4)="cuht","171",IF(RIGHT(W89,4)="netu","172",IF(RIGHT(W89,4)="auht","173",IF(OR(RIGHT(W89,4)="ppou",RIGHT(W89,5)="prepa"),"360",IF(RIGHT(W89,4)="cpou","361",IF(OR(RIGHT(W89,4)="apou",RIGHT(W89,6)="molinf"),"363",IF(RIGHT(W89,4)="netp","364",IF(RIGHT(W89,4)="cmtr","365",IF(LEFT(W89,4)="form","873",IF(RIGHT(W89,7)="ce-cppt","902",""))))))))))</f>
        <v/>
      </c>
      <c r="W92" s="66" t="str">
        <f>IF(V92="","",IF(OR(V$3=Recap!$A$50,V$3=Recap!$A$51,V$3=Recap!$A$52,V$3=Recap!$A$53,V$3=Recap!$A$54,V$3=Recap!$A$55,V$3=Recap!$A$56,V$3=Recap!$A$57,V$3=Recap!$A$58,V$3=Recap!$A$59,V$3=Recap!$A$60,V$3=Recap!$A$61),(V91+W91)/1,V91+W91))</f>
        <v/>
      </c>
      <c r="X92" s="66" t="str">
        <f>IF(RIGHT(Y89,4)="cuht","171",IF(RIGHT(Y89,4)="netu","172",IF(RIGHT(Y89,4)="auht","173",IF(OR(RIGHT(Y89,4)="ppou",RIGHT(Y89,5)="prepa"),"360",IF(RIGHT(Y89,4)="cpou","361",IF(OR(RIGHT(Y89,4)="apou",RIGHT(Y89,6)="molinf"),"363",IF(RIGHT(Y89,4)="netp","364",IF(RIGHT(Y89,4)="cmtr","365",IF(LEFT(Y89,4)="form","873",IF(RIGHT(Y89,7)="ce-cppt","902",""))))))))))</f>
        <v/>
      </c>
      <c r="Y92" s="66" t="str">
        <f>IF(X92="","",IF(OR(X$3=Recap!$A$50,X$3=Recap!$A$51,X$3=Recap!$A$52,X$3=Recap!$A$53,X$3=Recap!$A$54,X$3=Recap!$A$55,X$3=Recap!$A$56,X$3=Recap!$A$57,X$3=Recap!$A$58,X$3=Recap!$A$59,X$3=Recap!$A$60,X$3=Recap!$A$61),(X91+Y91)/1,X91+Y91))</f>
        <v/>
      </c>
      <c r="Z92" s="86" t="str">
        <f>IF(RIGHT(AA89,4)="cuht","171",IF(RIGHT(AA89,4)="netu","172",IF(RIGHT(AA89,4)="auht","173",IF(OR(RIGHT(AA89,4)="ppou",RIGHT(AA89,5)="prepa"),"360",IF(RIGHT(AA89,4)="cpou","361",IF(OR(RIGHT(AA89,4)="apou",RIGHT(AA89,6)="molinf"),"363",IF(RIGHT(AA89,4)="netp","364",IF(RIGHT(AA89,4)="cmtr","365",IF(LEFT(AA89,4)="form","873",IF(RIGHT(AA89,7)="ce-cppt","902",""))))))))))</f>
        <v/>
      </c>
      <c r="AA92" s="86" t="str">
        <f>IF(Z92="","",IF(OR(Z$3=Recap!$A$50,Z$3=Recap!$A$51,Z$3=Recap!$A$52,Z$3=Recap!$A$53,Z$3=Recap!$A$54,Z$3=Recap!$A$55,Z$3=Recap!$A$56,Z$3=Recap!$A$57,Z$3=Recap!$A$58,Z$3=Recap!$A$59,Z$3=Recap!$A$60,Z$3=Recap!$A$61),(Z91+AA91)/1,Z91+AA91))</f>
        <v/>
      </c>
      <c r="AB92" s="86" t="str">
        <f>IF(RIGHT(AC89,4)="cuht","171",IF(RIGHT(AC89,4)="netu","172",IF(RIGHT(AC89,4)="auht","173",IF(OR(RIGHT(AC89,4)="ppou",RIGHT(AC89,5)="prepa"),"360",IF(RIGHT(AC89,4)="cpou","361",IF(OR(RIGHT(AC89,4)="apou",RIGHT(AC89,6)="molinf"),"363",IF(RIGHT(AC89,4)="netp","364",IF(RIGHT(AC89,4)="cmtr","365",IF(LEFT(AC89,4)="form","873",IF(RIGHT(AC89,7)="ce-cppt","902",""))))))))))</f>
        <v/>
      </c>
      <c r="AC92" s="86" t="str">
        <f>IF(AB92="","",IF(OR(AB$3=Recap!$A$50,AB$3=Recap!$A$51,AB$3=Recap!$A$52,AB$3=Recap!$A$53,AB$3=Recap!$A$54,AB$3=Recap!$A$55,AB$3=Recap!$A$56,AB$3=Recap!$A$57,AB$3=Recap!$A$58,AB$3=Recap!$A$59,AB$3=Recap!$A$60,AB$3=Recap!$A$61),(AB91+AC91)/1,AB91+AC91))</f>
        <v/>
      </c>
      <c r="AD92" s="61"/>
      <c r="AE92" s="66" t="str">
        <f>IF(RIGHT(AF89,4)="cuht","171",IF(RIGHT(AF89,4)="netu","172",IF(RIGHT(AF89,4)="auht","173",IF(OR(RIGHT(AF89,4)="ppou",RIGHT(AF89,5)="prepa"),"360",IF(RIGHT(AF89,4)="cpou","361",IF(OR(RIGHT(AF89,4)="apou",RIGHT(AF89,6)="molinf"),"363",IF(RIGHT(AF89,4)="netp","364",IF(RIGHT(AF89,4)="cmtr","365",IF(LEFT(AF89,4)="form","873",IF(RIGHT(AF89,7)="ce-cppt","902",""))))))))))</f>
        <v/>
      </c>
      <c r="AF92" s="66" t="str">
        <f>IF(AE92="","",IF(OR(AE$3=Recap!$A$50,AE$3=Recap!$A$51,AE$3=Recap!$A$52,AE$3=Recap!$A$53,AE$3=Recap!$A$54,AE$3=Recap!$A$55,AE$3=Recap!$A$56,AE$3=Recap!$A$57,AE$3=Recap!$A$58,AE$3=Recap!$A$59,AE$3=Recap!$A$60,AE$3=Recap!$A$61),(AE91+AF91)/1,AE91+AF91))</f>
        <v/>
      </c>
      <c r="AG92" s="86" t="str">
        <f>IF(RIGHT(AH89,4)="cuht","171",IF(RIGHT(AH89,4)="netu","172",IF(RIGHT(AH89,4)="auht","173",IF(OR(RIGHT(AH89,4)="ppou",RIGHT(AH89,5)="prepa"),"360",IF(RIGHT(AH89,4)="cpou","361",IF(OR(RIGHT(AH89,4)="apou",RIGHT(AH89,6)="molinf"),"363",IF(RIGHT(AH89,4)="netp","364",IF(RIGHT(AH89,4)="cmtr","365",IF(LEFT(AH89,4)="form","873",IF(RIGHT(AH89,7)="ce-cppt","902",""))))))))))</f>
        <v/>
      </c>
      <c r="AH92" s="86" t="str">
        <f>IF(AG92="","",IF(OR(AG$3=Recap!$A$50,AG$3=Recap!$A$51,AG$3=Recap!$A$52,AG$3=Recap!$A$53,AG$3=Recap!$A$54,AG$3=Recap!$A$55,AG$3=Recap!$A$56,AG$3=Recap!$A$57,AG$3=Recap!$A$58,AG$3=Recap!$A$59,AG$3=Recap!$A$60,AG$3=Recap!$A$61),(AG91+AH91)/1,AG91+AH91))</f>
        <v/>
      </c>
      <c r="AI92" s="66" t="str">
        <f>IF(RIGHT(AJ89,4)="cuht","171",IF(RIGHT(AJ89,4)="netu","172",IF(RIGHT(AJ89,4)="auht","173",IF(OR(RIGHT(AJ89,4)="ppou",RIGHT(AJ89,5)="prepa"),"360",IF(RIGHT(AJ89,4)="cpou","361",IF(OR(RIGHT(AJ89,4)="apou",RIGHT(AJ89,6)="molinf"),"363",IF(RIGHT(AJ89,4)="netp","364",IF(RIGHT(AJ89,4)="cmtr","365",IF(LEFT(AJ89,4)="form","873",IF(RIGHT(AJ89,7)="ce-cppt","902",""))))))))))</f>
        <v/>
      </c>
      <c r="AJ92" s="66" t="str">
        <f>IF(AI92="","",IF(OR(AI$3=Recap!$A$50,AI$3=Recap!$A$51,AI$3=Recap!$A$52,AI$3=Recap!$A$53,AI$3=Recap!$A$54,AI$3=Recap!$A$55,AI$3=Recap!$A$56,AI$3=Recap!$A$57,AI$3=Recap!$A$58,AI$3=Recap!$A$59,AI$3=Recap!$A$60,AI$3=Recap!$A$61),(AI91+AJ91)/1,AI91+AJ91))</f>
        <v/>
      </c>
      <c r="AK92" s="66" t="str">
        <f>IF(RIGHT(AL89,4)="cuht","171",IF(RIGHT(AL89,4)="netu","172",IF(RIGHT(AL89,4)="auht","173",IF(OR(RIGHT(AL89,4)="ppou",RIGHT(AL89,5)="prepa"),"360",IF(RIGHT(AL89,4)="cpou","361",IF(OR(RIGHT(AL89,4)="apou",RIGHT(AL89,6)="molinf"),"363",IF(RIGHT(AL89,4)="netp","364",IF(RIGHT(AL89,4)="cmtr","365",IF(LEFT(AL89,4)="form","873",IF(RIGHT(AL89,7)="ce-cppt","902",""))))))))))</f>
        <v/>
      </c>
      <c r="AL92" s="66" t="str">
        <f>IF(AK92="","",IF(OR(AK$3=Recap!$A$50,AK$3=Recap!$A$51,AK$3=Recap!$A$52,AK$3=Recap!$A$53,AK$3=Recap!$A$54,AK$3=Recap!$A$55,AK$3=Recap!$A$56,AK$3=Recap!$A$57,AK$3=Recap!$A$58,AK$3=Recap!$A$59,AK$3=Recap!$A$60,AK$3=Recap!$A$61),(AK91+AL91)/1,AK91+AL91))</f>
        <v/>
      </c>
      <c r="AM92" s="66" t="str">
        <f>IF(RIGHT(AN89,4)="cuht","171",IF(RIGHT(AN89,4)="netu","172",IF(RIGHT(AN89,4)="auht","173",IF(OR(RIGHT(AN89,4)="ppou",RIGHT(AN89,5)="prepa"),"360",IF(RIGHT(AN89,4)="cpou","361",IF(OR(RIGHT(AN89,4)="apou",RIGHT(AN89,6)="molinf"),"363",IF(RIGHT(AN89,4)="netp","364",IF(RIGHT(AN89,4)="cmtr","365",IF(LEFT(AN89,4)="form","873",IF(RIGHT(AN89,7)="ce-cppt","902",""))))))))))</f>
        <v/>
      </c>
      <c r="AN92" s="66" t="str">
        <f>IF(AM92="","",IF(OR(AM$3=Recap!$A$50,AM$3=Recap!$A$51,AM$3=Recap!$A$52,AM$3=Recap!$A$53,AM$3=Recap!$A$54,AM$3=Recap!$A$55,AM$3=Recap!$A$56,AM$3=Recap!$A$57,AM$3=Recap!$A$58,AM$3=Recap!$A$59,AM$3=Recap!$A$60,AM$3=Recap!$A$61),(AM91+AN91)/1,AM91+AN91))</f>
        <v/>
      </c>
      <c r="AO92" s="86" t="str">
        <f>IF(RIGHT(AP89,4)="cuht","171",IF(RIGHT(AP89,4)="netu","172",IF(RIGHT(AP89,4)="auht","173",IF(OR(RIGHT(AP89,4)="ppou",RIGHT(AP89,5)="prepa"),"360",IF(RIGHT(AP89,4)="cpou","361",IF(OR(RIGHT(AP89,4)="apou",RIGHT(AP89,6)="molinf"),"363",IF(RIGHT(AP89,4)="netp","364",IF(RIGHT(AP89,4)="cmtr","365",IF(LEFT(AP89,4)="form","873",IF(RIGHT(AP89,7)="ce-cppt","902",""))))))))))</f>
        <v/>
      </c>
      <c r="AP92" s="86" t="str">
        <f>IF(AO92="","",IF(OR(AO$3=Recap!$A$50,AO$3=Recap!$A$51,AO$3=Recap!$A$52,AO$3=Recap!$A$53,AO$3=Recap!$A$54,AO$3=Recap!$A$55,AO$3=Recap!$A$56,AO$3=Recap!$A$57,AO$3=Recap!$A$58,AO$3=Recap!$A$59,AO$3=Recap!$A$60,AO$3=Recap!$A$61),(AO91+AP91)/1,AO91+AP91))</f>
        <v/>
      </c>
      <c r="AQ92" s="86" t="str">
        <f>IF(RIGHT(AR89,4)="cuht","171",IF(RIGHT(AR89,4)="netu","172",IF(RIGHT(AR89,4)="auht","173",IF(OR(RIGHT(AR89,4)="ppou",RIGHT(AR89,5)="prepa"),"360",IF(RIGHT(AR89,4)="cpou","361",IF(OR(RIGHT(AR89,4)="apou",RIGHT(AR89,6)="molinf"),"363",IF(RIGHT(AR89,4)="netp","364",IF(RIGHT(AR89,4)="cmtr","365",IF(LEFT(AR89,4)="form","873",IF(RIGHT(AR89,7)="ce-cppt","902",""))))))))))</f>
        <v/>
      </c>
      <c r="AR92" s="86" t="str">
        <f>IF(AQ92="","",IF(OR(AQ$3=Recap!$A$50,AQ$3=Recap!$A$51,AQ$3=Recap!$A$52,AQ$3=Recap!$A$53,AQ$3=Recap!$A$54,AQ$3=Recap!$A$55,AQ$3=Recap!$A$56,AQ$3=Recap!$A$57,AQ$3=Recap!$A$58,AQ$3=Recap!$A$59,AQ$3=Recap!$A$60,AQ$3=Recap!$A$61),(AQ91+AR91)/1,AQ91+AR91))</f>
        <v/>
      </c>
      <c r="AS92" s="61"/>
      <c r="AT92" s="66" t="str">
        <f>IF(RIGHT(AU89,4)="cuht","171",IF(RIGHT(AU89,4)="netu","172",IF(RIGHT(AU89,4)="auht","173",IF(OR(RIGHT(AU89,4)="ppou",RIGHT(AU89,5)="prepa"),"360",IF(RIGHT(AU89,4)="cpou","361",IF(OR(RIGHT(AU89,4)="apou",RIGHT(AU89,6)="molinf"),"363",IF(RIGHT(AU89,4)="netp","364",IF(RIGHT(AU89,4)="cmtr","365",IF(LEFT(AU89,4)="form","873",IF(RIGHT(AU89,7)="ce-cppt","902",""))))))))))</f>
        <v/>
      </c>
      <c r="AU92" s="66" t="str">
        <f>IF(AT92="","",IF(OR(AT$3=Recap!$A$50,AT$3=Recap!$A$51,AT$3=Recap!$A$52,AT$3=Recap!$A$53,AT$3=Recap!$A$54,AT$3=Recap!$A$55,AT$3=Recap!$A$56,AT$3=Recap!$A$57,AT$3=Recap!$A$58,AT$3=Recap!$A$59,AT$3=Recap!$A$60,AT$3=Recap!$A$61),(AT91+AU91)/1,AT91+AU91))</f>
        <v/>
      </c>
      <c r="AV92" s="86" t="str">
        <f>IF(RIGHT(AW89,4)="cuht","171",IF(RIGHT(AW89,4)="netu","172",IF(RIGHT(AW89,4)="auht","173",IF(OR(RIGHT(AW89,4)="ppou",RIGHT(AW89,5)="prepa"),"360",IF(RIGHT(AW89,4)="cpou","361",IF(OR(RIGHT(AW89,4)="apou",RIGHT(AW89,6)="molinf"),"363",IF(RIGHT(AW89,4)="netp","364",IF(RIGHT(AW89,4)="cmtr","365",IF(LEFT(AW89,4)="form","873",IF(RIGHT(AW89,7)="ce-cppt","902",""))))))))))</f>
        <v/>
      </c>
      <c r="AW92" s="86" t="str">
        <f>IF(AV92="","",IF(OR(AV$3=Recap!$A$50,AV$3=Recap!$A$51,AV$3=Recap!$A$52,AV$3=Recap!$A$53,AV$3=Recap!$A$54,AV$3=Recap!$A$55,AV$3=Recap!$A$56,AV$3=Recap!$A$57,AV$3=Recap!$A$58,AV$3=Recap!$A$59,AV$3=Recap!$A$60,AV$3=Recap!$A$61),(AV91+AW91)/1,AV91+AW91))</f>
        <v/>
      </c>
      <c r="AX92" s="66" t="str">
        <f>IF(RIGHT(AY89,4)="cuht","171",IF(RIGHT(AY89,4)="netu","172",IF(RIGHT(AY89,4)="auht","173",IF(OR(RIGHT(AY89,4)="ppou",RIGHT(AY89,5)="prepa"),"360",IF(RIGHT(AY89,4)="cpou","361",IF(OR(RIGHT(AY89,4)="apou",RIGHT(AY89,6)="molinf"),"363",IF(RIGHT(AY89,4)="netp","364",IF(RIGHT(AY89,4)="cmtr","365",IF(LEFT(AY89,4)="form","873",IF(RIGHT(AY89,7)="ce-cppt","902",""))))))))))</f>
        <v/>
      </c>
      <c r="AY92" s="66" t="str">
        <f>IF(AX92="","",IF(OR(AX$3=Recap!$A$50,AX$3=Recap!$A$51,AX$3=Recap!$A$52,AX$3=Recap!$A$53,AX$3=Recap!$A$54,AX$3=Recap!$A$55,AX$3=Recap!$A$56,AX$3=Recap!$A$57,AX$3=Recap!$A$58,AX$3=Recap!$A$59,AX$3=Recap!$A$60,AX$3=Recap!$A$61),(AX91+AY91)/1,AX91+AY91))</f>
        <v/>
      </c>
      <c r="AZ92" s="66" t="str">
        <f>IF(RIGHT(BA89,4)="cuht","171",IF(RIGHT(BA89,4)="netu","172",IF(RIGHT(BA89,4)="auht","173",IF(OR(RIGHT(BA89,4)="ppou",RIGHT(BA89,5)="prepa"),"360",IF(RIGHT(BA89,4)="cpou","361",IF(OR(RIGHT(BA89,4)="apou",RIGHT(BA89,6)="molinf"),"363",IF(RIGHT(BA89,4)="netp","364",IF(RIGHT(BA89,4)="cmtr","365",IF(LEFT(BA89,4)="form","873",IF(RIGHT(BA89,7)="ce-cppt","902",""))))))))))</f>
        <v/>
      </c>
      <c r="BA92" s="66" t="str">
        <f>IF(AZ92="","",IF(OR(AZ$3=Recap!$A$50,AZ$3=Recap!$A$51,AZ$3=Recap!$A$52,AZ$3=Recap!$A$53,AZ$3=Recap!$A$54,AZ$3=Recap!$A$55,AZ$3=Recap!$A$56,AZ$3=Recap!$A$57,AZ$3=Recap!$A$58,AZ$3=Recap!$A$59,AZ$3=Recap!$A$60,AZ$3=Recap!$A$61),(AZ91+BA91)/1,AZ91+BA91))</f>
        <v/>
      </c>
      <c r="BB92" s="66" t="str">
        <f>IF(RIGHT(BC89,4)="cuht","171",IF(RIGHT(BC89,4)="netu","172",IF(RIGHT(BC89,4)="auht","173",IF(OR(RIGHT(BC89,4)="ppou",RIGHT(BC89,5)="prepa"),"360",IF(RIGHT(BC89,4)="cpou","361",IF(OR(RIGHT(BC89,4)="apou",RIGHT(BC89,6)="molinf"),"363",IF(RIGHT(BC89,4)="netp","364",IF(RIGHT(BC89,4)="cmtr","365",IF(LEFT(BC89,4)="form","873",IF(RIGHT(BC89,7)="ce-cppt","902",""))))))))))</f>
        <v/>
      </c>
      <c r="BC92" s="66" t="str">
        <f>IF(BB92="","",IF(OR(BB$3=Recap!$A$50,BB$3=Recap!$A$51,BB$3=Recap!$A$52,BB$3=Recap!$A$53,BB$3=Recap!$A$54,BB$3=Recap!$A$55,BB$3=Recap!$A$56,BB$3=Recap!$A$57,BB$3=Recap!$A$58,BB$3=Recap!$A$59,BB$3=Recap!$A$60,BB$3=Recap!$A$61),(BB91+BC91)/1,BB91+BC91))</f>
        <v/>
      </c>
      <c r="BD92" s="66" t="str">
        <f>IF(RIGHT(BE89,4)="cuht","171",IF(RIGHT(BE89,4)="netu","172",IF(RIGHT(BE89,4)="auht","173",IF(OR(RIGHT(BE89,4)="ppou",RIGHT(BE89,5)="prepa"),"360",IF(RIGHT(BE89,4)="cpou","361",IF(OR(RIGHT(BE89,4)="apou",RIGHT(BE89,6)="molinf"),"363",IF(RIGHT(BE89,4)="netp","364",IF(RIGHT(BE89,4)="cmtr","365",IF(LEFT(BE89,4)="form","873",IF(RIGHT(BE89,7)="ce-cppt","902",""))))))))))</f>
        <v/>
      </c>
      <c r="BE92" s="66" t="str">
        <f>IF(BD92="","",IF(OR(BD$3=Recap!$A$50,BD$3=Recap!$A$51,BD$3=Recap!$A$52,BD$3=Recap!$A$53,BD$3=Recap!$A$54,BD$3=Recap!$A$55,BD$3=Recap!$A$56,BD$3=Recap!$A$57,BD$3=Recap!$A$58,BD$3=Recap!$A$59,BD$3=Recap!$A$60,BD$3=Recap!$A$61),(BD91+BE91)/1,BD91+BE91))</f>
        <v/>
      </c>
      <c r="BF92" s="66" t="str">
        <f>IF(RIGHT(BG89,4)="cuht","171",IF(RIGHT(BG89,4)="netu","172",IF(RIGHT(BG89,4)="auht","173",IF(OR(RIGHT(BG89,4)="ppou",RIGHT(BG89,5)="prepa"),"360",IF(RIGHT(BG89,4)="cpou","361",IF(OR(RIGHT(BG89,4)="apou",RIGHT(BG89,6)="molinf"),"363",IF(RIGHT(BG89,4)="netp","364",IF(RIGHT(BG89,4)="cmtr","365",IF(LEFT(BG89,4)="form","873",IF(RIGHT(BG89,7)="ce-cppt","902",""))))))))))</f>
        <v/>
      </c>
      <c r="BG92" s="66" t="str">
        <f>IF(BF92="","",IF(OR(BF$3=Recap!$A$50,BF$3=Recap!$A$51,BF$3=Recap!$A$52,BF$3=Recap!$A$53,BF$3=Recap!$A$54,BF$3=Recap!$A$55,BF$3=Recap!$A$56,BF$3=Recap!$A$57,BF$3=Recap!$A$58,BF$3=Recap!$A$59,BF$3=Recap!$A$60,BF$3=Recap!$A$61),(BF91+BG91)/1,BF91+BG91))</f>
        <v/>
      </c>
      <c r="BH92" s="12"/>
    </row>
    <row r="93" spans="1:60" ht="14.4" customHeight="1" x14ac:dyDescent="0.3">
      <c r="A93" s="125" t="s">
        <v>76</v>
      </c>
      <c r="B93" s="81"/>
      <c r="C93" s="100"/>
      <c r="D93" s="68">
        <v>0.33333333333333331</v>
      </c>
      <c r="E93" s="120" t="s">
        <v>39</v>
      </c>
      <c r="F93" s="68">
        <v>0.33333333333333331</v>
      </c>
      <c r="G93" s="120" t="s">
        <v>36</v>
      </c>
      <c r="H93" s="68">
        <v>0.33333333333333331</v>
      </c>
      <c r="I93" s="120" t="s">
        <v>38</v>
      </c>
      <c r="J93" s="68">
        <v>0.33333333333333331</v>
      </c>
      <c r="K93" s="112" t="s">
        <v>38</v>
      </c>
      <c r="L93" s="79"/>
      <c r="M93" s="100"/>
      <c r="N93" s="79"/>
      <c r="O93" s="98"/>
      <c r="P93" s="55">
        <v>0.91666666666666663</v>
      </c>
      <c r="Q93" s="106" t="s">
        <v>31</v>
      </c>
      <c r="R93" s="55">
        <v>0.91666666666666663</v>
      </c>
      <c r="S93" s="106" t="s">
        <v>31</v>
      </c>
      <c r="T93" s="73">
        <v>0.875</v>
      </c>
      <c r="U93" s="106" t="s">
        <v>31</v>
      </c>
      <c r="V93" s="55">
        <v>0.91666666666666663</v>
      </c>
      <c r="W93" s="106" t="s">
        <v>31</v>
      </c>
      <c r="X93" s="55">
        <v>0.91666666666666663</v>
      </c>
      <c r="Y93" s="106" t="s">
        <v>31</v>
      </c>
      <c r="Z93" s="79">
        <v>0.91666666666666663</v>
      </c>
      <c r="AA93" s="116" t="s">
        <v>31</v>
      </c>
      <c r="AB93" s="79"/>
      <c r="AC93" s="118"/>
      <c r="AD93" s="97">
        <f ca="1">SUM(P95:AC95)</f>
        <v>2.104166666666667</v>
      </c>
      <c r="AE93" s="55"/>
      <c r="AF93" s="95"/>
      <c r="AG93" s="79"/>
      <c r="AH93" s="116"/>
      <c r="AI93" s="55">
        <v>0.58333333333333337</v>
      </c>
      <c r="AJ93" s="106" t="s">
        <v>31</v>
      </c>
      <c r="AK93" s="55">
        <v>0.58333333333333337</v>
      </c>
      <c r="AL93" s="114" t="s">
        <v>28</v>
      </c>
      <c r="AM93" s="55">
        <v>0.58333333333333337</v>
      </c>
      <c r="AN93" s="114" t="s">
        <v>28</v>
      </c>
      <c r="AO93" s="79">
        <v>0.58333333333333337</v>
      </c>
      <c r="AP93" s="116" t="s">
        <v>31</v>
      </c>
      <c r="AQ93" s="79">
        <v>0.58333333333333337</v>
      </c>
      <c r="AR93" s="118" t="s">
        <v>31</v>
      </c>
      <c r="AS93" s="97">
        <f ca="1">SUM(AE95:AR95)</f>
        <v>0</v>
      </c>
      <c r="AT93" s="55"/>
      <c r="AU93" s="106"/>
      <c r="AV93" s="79"/>
      <c r="AW93" s="116"/>
      <c r="AX93" s="57"/>
      <c r="AY93" s="106"/>
      <c r="AZ93" s="57"/>
      <c r="BA93" s="106"/>
      <c r="BB93" s="57"/>
      <c r="BC93" s="106"/>
      <c r="BD93" s="57"/>
      <c r="BE93" s="106"/>
      <c r="BF93" s="57"/>
      <c r="BG93" s="122"/>
      <c r="BH93" s="124">
        <f ca="1">SUM(AT95:BG95)</f>
        <v>0</v>
      </c>
    </row>
    <row r="94" spans="1:60" ht="16.2" thickBot="1" x14ac:dyDescent="0.35">
      <c r="A94" s="126"/>
      <c r="B94" s="82"/>
      <c r="C94" s="101"/>
      <c r="D94" s="70">
        <v>0.68125000000000002</v>
      </c>
      <c r="E94" s="121"/>
      <c r="F94" s="70">
        <v>0.68125000000000002</v>
      </c>
      <c r="G94" s="121"/>
      <c r="H94" s="72">
        <v>0.69791666666666663</v>
      </c>
      <c r="I94" s="121"/>
      <c r="J94" s="70">
        <v>0.68125000000000002</v>
      </c>
      <c r="K94" s="113"/>
      <c r="L94" s="80"/>
      <c r="M94" s="101"/>
      <c r="N94" s="80"/>
      <c r="O94" s="99"/>
      <c r="P94" s="56">
        <v>0.25</v>
      </c>
      <c r="Q94" s="107"/>
      <c r="R94" s="56">
        <v>0.25</v>
      </c>
      <c r="S94" s="107"/>
      <c r="T94" s="77">
        <v>0.3125</v>
      </c>
      <c r="U94" s="107"/>
      <c r="V94" s="56">
        <v>0.25</v>
      </c>
      <c r="W94" s="107"/>
      <c r="X94" s="56">
        <v>0.25</v>
      </c>
      <c r="Y94" s="107"/>
      <c r="Z94" s="80">
        <v>0.25</v>
      </c>
      <c r="AA94" s="117"/>
      <c r="AB94" s="80"/>
      <c r="AC94" s="119"/>
      <c r="AD94" s="97"/>
      <c r="AE94" s="56"/>
      <c r="AF94" s="96"/>
      <c r="AG94" s="80"/>
      <c r="AH94" s="117"/>
      <c r="AI94" s="56">
        <v>0.91666666666666663</v>
      </c>
      <c r="AJ94" s="107"/>
      <c r="AK94" s="56">
        <v>0.91666666666666663</v>
      </c>
      <c r="AL94" s="115"/>
      <c r="AM94" s="56">
        <v>0.91666666666666663</v>
      </c>
      <c r="AN94" s="115"/>
      <c r="AO94" s="80">
        <v>0.91666666666666663</v>
      </c>
      <c r="AP94" s="117"/>
      <c r="AQ94" s="80">
        <v>0.91666666666666663</v>
      </c>
      <c r="AR94" s="119"/>
      <c r="AS94" s="97"/>
      <c r="AT94" s="56"/>
      <c r="AU94" s="107"/>
      <c r="AV94" s="80"/>
      <c r="AW94" s="117"/>
      <c r="AX94" s="58"/>
      <c r="AY94" s="107"/>
      <c r="AZ94" s="58"/>
      <c r="BA94" s="107"/>
      <c r="BB94" s="58"/>
      <c r="BC94" s="107"/>
      <c r="BD94" s="58"/>
      <c r="BE94" s="107"/>
      <c r="BF94" s="58"/>
      <c r="BG94" s="123"/>
      <c r="BH94" s="124"/>
    </row>
    <row r="95" spans="1:60" ht="15" customHeight="1" x14ac:dyDescent="0.35">
      <c r="A95" s="52"/>
      <c r="B95" s="66">
        <f ca="1">IF(B$3&gt;$BI$4,0,IF(OR(ISBLANK(B93),ISBLANK(B94),ISBLANK(C93),LEFT(C93,4)="jour",LEFT(C93,4)="form"),0,IF(COUNTIF(fériés,B$3)&gt;0,MOD((B94-B93),1)*1,MOD((B94-B93),1))))</f>
        <v>0</v>
      </c>
      <c r="C95" s="66">
        <f ca="1">IF(B$3&gt;$BI$4,0,IF(AND(ISNUMBER(B93),ISNUMBER(B94),OR(LEFT(C93,4)="jour",LEFT(C93,4)="form")),IF(COUNTIF(fériés,B$3)&gt;0,MOD(-$BH$4+(B94-B93),1)*1,MOD(-$BH$4+(B94-B93),1)),IF(AND(ISBLANK(B93),ISBLANK(B94)),IF(OR(C93="r",C93="c",C93="a",C93="m",C93="f",C93="cp",C93="s",C93="congé parent"),$BH$3,0),0)))</f>
        <v>0</v>
      </c>
      <c r="D95" s="66">
        <f ca="1">IF(D$3&gt;$BI$4,0,IF(OR(ISBLANK(D93),ISBLANK(D94),ISBLANK(E93),LEFT(E93,4)="jour",LEFT(E93,4)="form"),0,IF(COUNTIF(fériés,D$3)&gt;0,MOD((D94-D93),1)*1,MOD((D94-D93),1))))</f>
        <v>0</v>
      </c>
      <c r="E95" s="66">
        <f ca="1">IF(D$3&gt;$BI$4,0,IF(AND(ISNUMBER(D93),ISNUMBER(D94),OR(LEFT(E93,4)="jour",LEFT(E93,4)="form")),IF(COUNTIF(fériés,D$3)&gt;0,MOD(-$BH$4+(D94-D93),1)*1,MOD(-$BH$4+(D94-D93),1)),IF(AND(ISBLANK(D93),ISBLANK(D94)),IF(OR(E93="r",E93="c",E93="a",E93="m",E93="f",E93="cp",E93="s",E93="congé parent"),$BH$3,0),0)))</f>
        <v>0.31666666666666671</v>
      </c>
      <c r="F95" s="66">
        <f ca="1">IF(F$3&gt;$BI$4,0,IF(OR(ISBLANK(F93),ISBLANK(F94),ISBLANK(G93),LEFT(G93,4)="jour",LEFT(G93,4)="form"),0,IF(COUNTIF(fériés,F$3)&gt;0,MOD((F94-F93),1)*1,MOD((F94-F93),1))))</f>
        <v>0</v>
      </c>
      <c r="G95" s="66">
        <f ca="1">IF(F$3&gt;$BI$4,0,IF(AND(ISNUMBER(F93),ISNUMBER(F94),OR(LEFT(G93,4)="jour",LEFT(G93,4)="form")),IF(COUNTIF(fériés,F$3)&gt;0,MOD(-$BH$4+(F94-F93),1)*1,MOD(-$BH$4+(F94-F93),1)),IF(AND(ISBLANK(F93),ISBLANK(F94)),IF(OR(G93="r",G93="c",G93="a",G93="m",G93="f",G93="cp",G93="s",G93="congé parent"),$BH$3,0),0)))</f>
        <v>0.31666666666666671</v>
      </c>
      <c r="H95" s="66">
        <f ca="1">IF(H$3&gt;$BI$4,0,IF(OR(ISBLANK(H93),ISBLANK(H94),ISBLANK(I93),LEFT(I93,4)="jour",LEFT(I93,4)="form"),0,IF(COUNTIF(fériés,H$3)&gt;0,MOD((H94-H93),1)*1,MOD((H94-H93),1))))</f>
        <v>0</v>
      </c>
      <c r="I95" s="66">
        <f ca="1">IF(H$3&gt;$BI$4,0,IF(AND(ISNUMBER(H93),ISNUMBER(H94),OR(LEFT(I93,4)="jour",LEFT(I93,4)="form")),IF(COUNTIF(fériés,H$3)&gt;0,MOD(-$BH$4+(H94-H93),1)*1,MOD(-$BH$4+(H94-H93),1)),IF(AND(ISBLANK(H93),ISBLANK(H94)),IF(OR(I93="r",I93="c",I93="a",I93="m",I93="f",I93="cp",I93="s",I93="congé parent"),$BH$3,0),0)))</f>
        <v>0.33333333333333331</v>
      </c>
      <c r="J95" s="66">
        <f ca="1">IF(J$3&gt;$BI$4,0,IF(OR(ISBLANK(J93),ISBLANK(J94),ISBLANK(K93),LEFT(K93,4)="jour",LEFT(K93,4)="form"),0,IF(COUNTIF(fériés,J$3)&gt;0,MOD((J94-J93),1)*1,MOD((J94-J93),1))))</f>
        <v>0</v>
      </c>
      <c r="K95" s="66">
        <f ca="1">IF(J$3&gt;$BI$4,0,IF(AND(ISNUMBER(J93),ISNUMBER(J94),OR(LEFT(K93,4)="jour",LEFT(K93,4)="form")),IF(COUNTIF(fériés,J$3)&gt;0,MOD(-$BH$4+(J94-J93),1)*1,MOD(-$BH$4+(J94-J93),1)),IF(AND(ISBLANK(J93),ISBLANK(J94)),IF(OR(K93="r",K93="c",K93="a",K93="m",K93="f",K93="cp",K93="s",K93="congé parent"),$BH$3,0),0)))</f>
        <v>0.31666666666666671</v>
      </c>
      <c r="L95" s="86">
        <f ca="1">IF(L$3&gt;$BI$4,0,IF(OR(ISBLANK(L93),ISBLANK(L94),ISBLANK(M93),LEFT(M93,4)="jour",LEFT(M93,4)="form"),0,IF(COUNTIF(fériés,L$3)&gt;0,MOD((L94-L93),1)*1,MOD((L94-L93),1))))</f>
        <v>0</v>
      </c>
      <c r="M95" s="86">
        <f ca="1">IF(L$3&gt;$BI$4,0,IF(AND(ISNUMBER(L93),ISNUMBER(L94),OR(LEFT(M93,4)="jour",LEFT(M93,4)="form")),IF(COUNTIF(fériés,L$3)&gt;0,MOD(-$BH$4+(L94-L93),1)*1,MOD(-$BH$4+(L94-L93),1)),IF(AND(ISBLANK(L93),ISBLANK(L94)),IF(OR(M93="r",M93="c",M93="a",M93="m",M93="f",M93="cp",M93="s",M93="congé parent"),$BH$3,0),0)))</f>
        <v>0</v>
      </c>
      <c r="N95" s="86">
        <f ca="1">IF(N$3&gt;$BI$4,0,IF(OR(ISBLANK(N93),ISBLANK(N94),ISBLANK(O93),LEFT(O93,4)="jour",LEFT(O93,4)="form"),0,IF(COUNTIF(fériés,N$3)&gt;0,MOD((N94-N93),1)*1,MOD((N94-N93),1))))</f>
        <v>0</v>
      </c>
      <c r="O95" s="86">
        <f ca="1">IF(N$3&gt;$BI$4,0,IF(AND(ISNUMBER(N93),ISNUMBER(N94),OR(LEFT(O93,4)="jour",LEFT(O93,4)="form")),IF(COUNTIF(fériés,N$3)&gt;0,MOD(-$BH$4+(N94-N93),1)*1,MOD(-$BH$4+(N94-N93),1)),IF(AND(ISBLANK(N93),ISBLANK(N94)),IF(OR(O93="r",O93="c",O93="a",O93="m",O93="f",O93="cp",O93="s",O93="congé parent"),$BH$3,0),0)))</f>
        <v>0</v>
      </c>
      <c r="P95" s="66">
        <f ca="1">IF(P$3&gt;$BI$4,0,IF(OR(ISBLANK(P93),ISBLANK(P94),ISBLANK(Q93),LEFT(Q93,4)="jour",LEFT(Q93,4)="form"),0,IF(COUNTIF(fériés,P$3)&gt;0,MOD((P94-P93),1)*1,MOD((P94-P93),1))))</f>
        <v>0.33333333333333337</v>
      </c>
      <c r="Q95" s="66">
        <f ca="1">IF(P$3&gt;$BI$4,0,IF(AND(ISNUMBER(P93),ISNUMBER(P94),OR(LEFT(Q93,4)="jour",LEFT(Q93,4)="form")),IF(COUNTIF(fériés,P$3)&gt;0,MOD(-$BH$4+(P94-P93),1)*1,MOD(-$BH$4+(P94-P93),1)),IF(AND(ISBLANK(P93),ISBLANK(P94)),IF(OR(Q93="r",Q93="c",Q93="a",Q93="m",Q93="f",Q93="cp",Q93="s",Q93="congé parent"),$BH$3,0),0)))</f>
        <v>0</v>
      </c>
      <c r="R95" s="66">
        <f ca="1">IF(R$3&gt;$BI$4,0,IF(OR(ISBLANK(R93),ISBLANK(R94),ISBLANK(S93),LEFT(S93,4)="jour",LEFT(S93,4)="form"),0,IF(COUNTIF(fériés,R$3)&gt;0,MOD((R94-R93),1)*1,MOD((R94-R93),1))))</f>
        <v>0.33333333333333337</v>
      </c>
      <c r="S95" s="66">
        <f ca="1">IF(R$3&gt;$BI$4,0,IF(AND(ISNUMBER(R93),ISNUMBER(R94),OR(LEFT(S93,4)="jour",LEFT(S93,4)="form")),IF(COUNTIF(fériés,R$3)&gt;0,MOD(-$BH$4+(R94-R93),1)*1,MOD(-$BH$4+(R94-R93),1)),IF(AND(ISBLANK(R93),ISBLANK(R94)),IF(OR(S93="r",S93="c",S93="a",S93="m",S93="f",S93="cp",S93="s",S93="congé parent"),$BH$3,0),0)))</f>
        <v>0</v>
      </c>
      <c r="T95" s="66">
        <f ca="1">IF(T$3&gt;$BI$4,0,IF(OR(ISBLANK(T93),ISBLANK(T94),ISBLANK(U93),LEFT(U93,4)="jour",LEFT(U93,4)="form"),0,IF(COUNTIF(fériés,T$3)&gt;0,MOD((T94-T93),1)*1,MOD((T94-T93),1))))</f>
        <v>0.4375</v>
      </c>
      <c r="U95" s="66">
        <f ca="1">IF(T$3&gt;$BI$4,0,IF(AND(ISNUMBER(T93),ISNUMBER(T94),OR(LEFT(U93,4)="jour",LEFT(U93,4)="form")),IF(COUNTIF(fériés,T$3)&gt;0,MOD(-$BH$4+(T94-T93),1)*1,MOD(-$BH$4+(T94-T93),1)),IF(AND(ISBLANK(T93),ISBLANK(T94)),IF(OR(U93="r",U93="c",U93="a",U93="m",U93="f",U93="cp",U93="s",U93="congé parent"),$BH$3,0),0)))</f>
        <v>0</v>
      </c>
      <c r="V95" s="66">
        <f ca="1">IF(V$3&gt;$BI$4,0,IF(OR(ISBLANK(V93),ISBLANK(V94),ISBLANK(W93),LEFT(W93,4)="jour",LEFT(W93,4)="form"),0,IF(COUNTIF(fériés,V$3)&gt;0,MOD((V94-V93),1)*1,MOD((V94-V93),1))))</f>
        <v>0.33333333333333337</v>
      </c>
      <c r="W95" s="66">
        <f ca="1">IF(V$3&gt;$BI$4,0,IF(AND(ISNUMBER(V93),ISNUMBER(V94),OR(LEFT(W93,4)="jour",LEFT(W93,4)="form")),IF(COUNTIF(fériés,V$3)&gt;0,MOD(-$BH$4+(V94-V93),1)*1,MOD(-$BH$4+(V94-V93),1)),IF(AND(ISBLANK(V93),ISBLANK(V94)),IF(OR(W93="r",W93="c",W93="a",W93="m",W93="f",W93="cp",W93="s",W93="congé parent"),$BH$3,0),0)))</f>
        <v>0</v>
      </c>
      <c r="X95" s="66">
        <f ca="1">IF(X$3&gt;$BI$4,0,IF(OR(ISBLANK(X93),ISBLANK(X94),ISBLANK(Y93),LEFT(Y93,4)="jour",LEFT(Y93,4)="form"),0,IF(COUNTIF(fériés,X$3)&gt;0,MOD((X94-X93),1)*1,MOD((X94-X93),1))))</f>
        <v>0.33333333333333337</v>
      </c>
      <c r="Y95" s="66">
        <f ca="1">IF(X$3&gt;$BI$4,0,IF(AND(ISNUMBER(X93),ISNUMBER(X94),OR(LEFT(Y93,4)="jour",LEFT(Y93,4)="form")),IF(COUNTIF(fériés,X$3)&gt;0,MOD(-$BH$4+(X94-X93),1)*1,MOD(-$BH$4+(X94-X93),1)),IF(AND(ISBLANK(X93),ISBLANK(X94)),IF(OR(Y93="r",Y93="c",Y93="a",Y93="m",Y93="f",Y93="cp",Y93="s",Y93="congé parent"),$BH$3,0),0)))</f>
        <v>0</v>
      </c>
      <c r="Z95" s="86">
        <f ca="1">IF(Z$3&gt;$BI$4,0,IF(OR(ISBLANK(Z93),ISBLANK(Z94),ISBLANK(AA93),LEFT(AA93,4)="jour",LEFT(AA93,4)="form"),0,IF(COUNTIF(fériés,Z$3)&gt;0,MOD((Z94-Z93),1)*1,MOD((Z94-Z93),1))))</f>
        <v>0.33333333333333337</v>
      </c>
      <c r="AA95" s="86">
        <f ca="1">IF(Z$3&gt;$BI$4,0,IF(AND(ISNUMBER(Z93),ISNUMBER(Z94),OR(LEFT(AA93,4)="jour",LEFT(AA93,4)="form")),IF(COUNTIF(fériés,Z$3)&gt;0,MOD(-$BH$4+(Z94-Z93),1)*1,MOD(-$BH$4+(Z94-Z93),1)),IF(AND(ISBLANK(Z93),ISBLANK(Z94)),IF(OR(AA93="r",AA93="c",AA93="a",AA93="m",AA93="f",AA93="cp",AA93="s",AA93="congé parent"),$BH$3,0),0)))</f>
        <v>0</v>
      </c>
      <c r="AB95" s="86">
        <f ca="1">IF(AB$3&gt;$BI$4,0,IF(OR(ISBLANK(AB93),ISBLANK(AB94),ISBLANK(AC93),LEFT(AC93,4)="jour",LEFT(AC93,4)="form"),0,IF(COUNTIF(fériés,AB$3)&gt;0,MOD((AB94-AB93),1)*1,MOD((AB94-AB93),1))))</f>
        <v>0</v>
      </c>
      <c r="AC95" s="86">
        <f ca="1">IF(AB$3&gt;$BI$4,0,IF(AND(ISNUMBER(AB93),ISNUMBER(AB94),OR(LEFT(AC93,4)="jour",LEFT(AC93,4)="form")),IF(COUNTIF(fériés,AB$3)&gt;0,MOD(-$BH$4+(AB94-AB93),1)*1,MOD(-$BH$4+(AB94-AB93),1)),IF(AND(ISBLANK(AB93),ISBLANK(AB94)),IF(OR(AC93="r",AC93="c",AC93="a",AC93="m",AC93="f",AC93="cp",AC93="s",AC93="congé parent"),$BH$3,0),0)))</f>
        <v>0</v>
      </c>
      <c r="AD95" s="61"/>
      <c r="AE95" s="66">
        <f ca="1">IF(AE$3&gt;$BI$4,0,IF(OR(ISBLANK(AE93),ISBLANK(AE94),ISBLANK(AF93),LEFT(AF93,4)="jour",LEFT(AF93,4)="form"),0,IF(COUNTIF(fériés,AE$3)&gt;0,MOD((AE94-AE93),1)*1,MOD((AE94-AE93),1))))</f>
        <v>0</v>
      </c>
      <c r="AF95" s="66">
        <f ca="1">IF(AE$3&gt;$BI$4,0,IF(AND(ISNUMBER(AE93),ISNUMBER(AE94),OR(LEFT(AF93,4)="jour",LEFT(AF93,4)="form")),IF(COUNTIF(fériés,AE$3)&gt;0,MOD(-$BH$4+(AE94-AE93),1)*1,MOD(-$BH$4+(AE94-AE93),1)),IF(AND(ISBLANK(AE93),ISBLANK(AE94)),IF(OR(AF93="r",AF93="c",AF93="a",AF93="m",AF93="f",AF93="cp",AF93="s",AF93="congé parent"),$BH$3,0),0)))</f>
        <v>0</v>
      </c>
      <c r="AG95" s="86">
        <f ca="1">IF(AG$3&gt;$BI$4,0,IF(OR(ISBLANK(AG93),ISBLANK(AG94),ISBLANK(AH93),LEFT(AH93,4)="jour",LEFT(AH93,4)="form"),0,IF(COUNTIF(fériés,AG$3)&gt;0,MOD((AG94-AG93),1)*1,MOD((AG94-AG93),1))))</f>
        <v>0</v>
      </c>
      <c r="AH95" s="86">
        <f ca="1">IF(AG$3&gt;$BI$4,0,IF(AND(ISNUMBER(AG93),ISNUMBER(AG94),OR(LEFT(AH93,4)="jour",LEFT(AH93,4)="form")),IF(COUNTIF(fériés,AG$3)&gt;0,MOD(-$BH$4+(AG94-AG93),1)*1,MOD(-$BH$4+(AG94-AG93),1)),IF(AND(ISBLANK(AG93),ISBLANK(AG94)),IF(OR(AH93="r",AH93="c",AH93="a",AH93="m",AH93="f",AH93="cp",AH93="s",AH93="congé parent"),$BH$3,0),0)))</f>
        <v>0</v>
      </c>
      <c r="AI95" s="66">
        <f ca="1">IF(AI$3&gt;$BI$4,0,IF(OR(ISBLANK(AI93),ISBLANK(AI94),ISBLANK(AJ93),LEFT(AJ93,4)="jour",LEFT(AJ93,4)="form"),0,IF(COUNTIF(fériés,AI$3)&gt;0,MOD((AI94-AI93),1)*1,MOD((AI94-AI93),1))))</f>
        <v>0</v>
      </c>
      <c r="AJ95" s="66">
        <f ca="1">IF(AI$3&gt;$BI$4,0,IF(AND(ISNUMBER(AI93),ISNUMBER(AI94),OR(LEFT(AJ93,4)="jour",LEFT(AJ93,4)="form")),IF(COUNTIF(fériés,AI$3)&gt;0,MOD(-$BH$4+(AI94-AI93),1)*1,MOD(-$BH$4+(AI94-AI93),1)),IF(AND(ISBLANK(AI93),ISBLANK(AI94)),IF(OR(AJ93="r",AJ93="c",AJ93="a",AJ93="m",AJ93="f",AJ93="cp",AJ93="s",AJ93="congé parent"),$BH$3,0),0)))</f>
        <v>0</v>
      </c>
      <c r="AK95" s="66">
        <f ca="1">IF(AK$3&gt;$BI$4,0,IF(OR(ISBLANK(AK93),ISBLANK(AK94),ISBLANK(AL93),LEFT(AL93,4)="jour",LEFT(AL93,4)="form"),0,IF(COUNTIF(fériés,AK$3)&gt;0,MOD((AK94-AK93),1)*1,MOD((AK94-AK93),1))))</f>
        <v>0</v>
      </c>
      <c r="AL95" s="66">
        <f ca="1">IF(AK$3&gt;$BI$4,0,IF(AND(ISNUMBER(AK93),ISNUMBER(AK94),OR(LEFT(AL93,4)="jour",LEFT(AL93,4)="form")),IF(COUNTIF(fériés,AK$3)&gt;0,MOD(-$BH$4+(AK94-AK93),1)*1,MOD(-$BH$4+(AK94-AK93),1)),IF(AND(ISBLANK(AK93),ISBLANK(AK94)),IF(OR(AL93="r",AL93="c",AL93="a",AL93="m",AL93="f",AL93="cp",AL93="s",AL93="congé parent"),$BH$3,0),0)))</f>
        <v>0</v>
      </c>
      <c r="AM95" s="66">
        <f ca="1">IF(AM$3&gt;$BI$4,0,IF(OR(ISBLANK(AM93),ISBLANK(AM94),ISBLANK(AN93),LEFT(AN93,4)="jour",LEFT(AN93,4)="form"),0,IF(COUNTIF(fériés,AM$3)&gt;0,MOD((AM94-AM93),1)*1,MOD((AM94-AM93),1))))</f>
        <v>0</v>
      </c>
      <c r="AN95" s="66">
        <f ca="1">IF(AM$3&gt;$BI$4,0,IF(AND(ISNUMBER(AM93),ISNUMBER(AM94),OR(LEFT(AN93,4)="jour",LEFT(AN93,4)="form")),IF(COUNTIF(fériés,AM$3)&gt;0,MOD(-$BH$4+(AM94-AM93),1)*1,MOD(-$BH$4+(AM94-AM93),1)),IF(AND(ISBLANK(AM93),ISBLANK(AM94)),IF(OR(AN93="r",AN93="c",AN93="a",AN93="m",AN93="f",AN93="cp",AN93="s",AN93="congé parent"),$BH$3,0),0)))</f>
        <v>0</v>
      </c>
      <c r="AO95" s="86">
        <f ca="1">IF(AO$3&gt;$BI$4,0,IF(OR(ISBLANK(AO93),ISBLANK(AO94),ISBLANK(AP93),LEFT(AP93,4)="jour",LEFT(AP93,4)="form"),0,IF(COUNTIF(fériés,AO$3)&gt;0,MOD((AO94-AO93),1)*1,MOD((AO94-AO93),1))))</f>
        <v>0</v>
      </c>
      <c r="AP95" s="86">
        <f ca="1">IF(AO$3&gt;$BI$4,0,IF(AND(ISNUMBER(AO93),ISNUMBER(AO94),OR(LEFT(AP93,4)="jour",LEFT(AP93,4)="form")),IF(COUNTIF(fériés,AO$3)&gt;0,MOD(-$BH$4+(AO94-AO93),1)*1,MOD(-$BH$4+(AO94-AO93),1)),IF(AND(ISBLANK(AO93),ISBLANK(AO94)),IF(OR(AP93="r",AP93="c",AP93="a",AP93="m",AP93="f",AP93="cp",AP93="s",AP93="congé parent"),$BH$3,0),0)))</f>
        <v>0</v>
      </c>
      <c r="AQ95" s="86">
        <f ca="1">IF(AQ$3&gt;$BI$4,0,IF(OR(ISBLANK(AQ93),ISBLANK(AQ94),ISBLANK(AR93),LEFT(AR93,4)="jour",LEFT(AR93,4)="form"),0,IF(COUNTIF(fériés,AQ$3)&gt;0,MOD((AQ94-AQ93),1)*1,MOD((AQ94-AQ93),1))))</f>
        <v>0</v>
      </c>
      <c r="AR95" s="86">
        <f ca="1">IF(AQ$3&gt;$BI$4,0,IF(AND(ISNUMBER(AQ93),ISNUMBER(AQ94),OR(LEFT(AR93,4)="jour",LEFT(AR93,4)="form")),IF(COUNTIF(fériés,AQ$3)&gt;0,MOD(-$BH$4+(AQ94-AQ93),1)*1,MOD(-$BH$4+(AQ94-AQ93),1)),IF(AND(ISBLANK(AQ93),ISBLANK(AQ94)),IF(OR(AR93="r",AR93="c",AR93="a",AR93="m",AR93="f",AR93="cp",AR93="s",AR93="congé parent"),$BH$3,0),0)))</f>
        <v>0</v>
      </c>
      <c r="AS95" s="61"/>
      <c r="AT95" s="66">
        <f ca="1">IF(AT$3&gt;$BI$4,0,IF(OR(ISBLANK(AT93),ISBLANK(AT94),ISBLANK(AU93),LEFT(AU93,4)="jour",LEFT(AU93,4)="form"),0,IF(COUNTIF(fériés,AT$3)&gt;0,MOD((AT94-AT93),1)*1,MOD((AT94-AT93),1))))</f>
        <v>0</v>
      </c>
      <c r="AU95" s="66">
        <f ca="1">IF(AT$3&gt;$BI$4,0,IF(AND(ISNUMBER(AT93),ISNUMBER(AT94),OR(LEFT(AU93,4)="jour",LEFT(AU93,4)="form")),IF(COUNTIF(fériés,AT$3)&gt;0,MOD(-$BH$4+(AT94-AT93),1)*1,MOD(-$BH$4+(AT94-AT93),1)),IF(AND(ISBLANK(AT93),ISBLANK(AT94)),IF(OR(AU93="r",AU93="c",AU93="a",AU93="m",AU93="f",AU93="cp",AU93="s",AU93="congé parent"),$BH$3,0),0)))</f>
        <v>0</v>
      </c>
      <c r="AV95" s="86">
        <f ca="1">IF(AV$3&gt;$BI$4,0,IF(OR(ISBLANK(AV93),ISBLANK(AV94),ISBLANK(AW93),LEFT(AW93,4)="jour",LEFT(AW93,4)="form"),0,IF(COUNTIF(fériés,AV$3)&gt;0,MOD((AV94-AV93),1)*1,MOD((AV94-AV93),1))))</f>
        <v>0</v>
      </c>
      <c r="AW95" s="86">
        <f ca="1">IF(AV$3&gt;$BI$4,0,IF(AND(ISNUMBER(AV93),ISNUMBER(AV94),OR(LEFT(AW93,4)="jour",LEFT(AW93,4)="form")),IF(COUNTIF(fériés,AV$3)&gt;0,MOD(-$BH$4+(AV94-AV93),1)*1,MOD(-$BH$4+(AV94-AV93),1)),IF(AND(ISBLANK(AV93),ISBLANK(AV94)),IF(OR(AW93="r",AW93="c",AW93="a",AW93="m",AW93="f",AW93="cp",AW93="s",AW93="congé parent"),$BH$3,0),0)))</f>
        <v>0</v>
      </c>
      <c r="AX95" s="66">
        <f ca="1">IF(AX$3&gt;$BI$4,0,IF(OR(ISBLANK(AX93),ISBLANK(AX94),ISBLANK(AY93),LEFT(AY93,4)="jour",LEFT(AY93,4)="form"),0,IF(COUNTIF(fériés,AX$3)&gt;0,MOD((AX94-AX93),1)*1,MOD((AX94-AX93),1))))</f>
        <v>0</v>
      </c>
      <c r="AY95" s="66">
        <f ca="1">IF(AX$3&gt;$BI$4,0,IF(AND(ISNUMBER(AX93),ISNUMBER(AX94),OR(LEFT(AY93,4)="jour",LEFT(AY93,4)="form")),IF(COUNTIF(fériés,AX$3)&gt;0,MOD(-$BH$4+(AX94-AX93),1)*1,MOD(-$BH$4+(AX94-AX93),1)),IF(AND(ISBLANK(AX93),ISBLANK(AX94)),IF(OR(AY93="r",AY93="c",AY93="a",AY93="m",AY93="f",AY93="cp",AY93="s",AY93="congé parent"),$BH$3,0),0)))</f>
        <v>0</v>
      </c>
      <c r="AZ95" s="66">
        <f ca="1">IF(AZ$3&gt;$BI$4,0,IF(OR(ISBLANK(AZ93),ISBLANK(AZ94),ISBLANK(BA93),LEFT(BA93,4)="jour",LEFT(BA93,4)="form"),0,IF(COUNTIF(fériés,AZ$3)&gt;0,MOD((AZ94-AZ93),1)*1,MOD((AZ94-AZ93),1))))</f>
        <v>0</v>
      </c>
      <c r="BA95" s="66">
        <f ca="1">IF(AZ$3&gt;$BI$4,0,IF(AND(ISNUMBER(AZ93),ISNUMBER(AZ94),OR(LEFT(BA93,4)="jour",LEFT(BA93,4)="form")),IF(COUNTIF(fériés,AZ$3)&gt;0,MOD(-$BH$4+(AZ94-AZ93),1)*1,MOD(-$BH$4+(AZ94-AZ93),1)),IF(AND(ISBLANK(AZ93),ISBLANK(AZ94)),IF(OR(BA93="r",BA93="c",BA93="a",BA93="m",BA93="f",BA93="cp",BA93="s",BA93="congé parent"),$BH$3,0),0)))</f>
        <v>0</v>
      </c>
      <c r="BB95" s="66">
        <f ca="1">IF(BB$3&gt;$BI$4,0,IF(OR(ISBLANK(BB93),ISBLANK(BB94),ISBLANK(BC93),LEFT(BC93,4)="jour",LEFT(BC93,4)="form"),0,IF(COUNTIF(fériés,BB$3)&gt;0,MOD((BB94-BB93),1)*1,MOD((BB94-BB93),1))))</f>
        <v>0</v>
      </c>
      <c r="BC95" s="66">
        <f ca="1">IF(BB$3&gt;$BI$4,0,IF(AND(ISNUMBER(BB93),ISNUMBER(BB94),OR(LEFT(BC93,4)="jour",LEFT(BC93,4)="form")),IF(COUNTIF(fériés,BB$3)&gt;0,MOD(-$BH$4+(BB94-BB93),1)*1,MOD(-$BH$4+(BB94-BB93),1)),IF(AND(ISBLANK(BB93),ISBLANK(BB94)),IF(OR(BC93="r",BC93="c",BC93="a",BC93="m",BC93="f",BC93="cp",BC93="s",BC93="congé parent"),$BH$3,0),0)))</f>
        <v>0</v>
      </c>
      <c r="BD95" s="66">
        <f ca="1">IF(BD$3&gt;$BI$4,0,IF(OR(ISBLANK(BD93),ISBLANK(BD94),ISBLANK(BE93),LEFT(BE93,4)="jour",LEFT(BE93,4)="form"),0,IF(COUNTIF(fériés,BD$3)&gt;0,MOD((BD94-BD93),1)*1,MOD((BD94-BD93),1))))</f>
        <v>0</v>
      </c>
      <c r="BE95" s="66">
        <f ca="1">IF(BD$3&gt;$BI$4,0,IF(AND(ISNUMBER(BD93),ISNUMBER(BD94),OR(LEFT(BE93,4)="jour",LEFT(BE93,4)="form")),IF(COUNTIF(fériés,BD$3)&gt;0,MOD(-$BH$4+(BD94-BD93),1)*1,MOD(-$BH$4+(BD94-BD93),1)),IF(AND(ISBLANK(BD93),ISBLANK(BD94)),IF(OR(BE93="r",BE93="c",BE93="a",BE93="m",BE93="f",BE93="cp",BE93="s",BE93="congé parent"),$BH$3,0),0)))</f>
        <v>0</v>
      </c>
      <c r="BF95" s="66">
        <f ca="1">IF(BF$3&gt;$BI$4,0,IF(OR(ISBLANK(BF93),ISBLANK(BF94),ISBLANK(BG93),LEFT(BG93,4)="jour",LEFT(BG93,4)="form"),0,IF(COUNTIF(fériés,BF$3)&gt;0,MOD((BF94-BF93),1)*1,MOD((BF94-BF93),1))))</f>
        <v>0</v>
      </c>
      <c r="BG95" s="66">
        <f ca="1">IF(BF$3&gt;$BI$4,0,IF(AND(ISNUMBER(BF93),ISNUMBER(BF94),OR(LEFT(BG93,4)="jour",LEFT(BG93,4)="form")),IF(COUNTIF(fériés,BF$3)&gt;0,MOD(-$BH$4+(BF94-BF93),1)*1,MOD(-$BH$4+(BF94-BF93),1)),IF(AND(ISBLANK(BF93),ISBLANK(BF94)),IF(OR(BG93="r",BG93="c",BG93="a",BG93="m",BG93="f",BG93="cp",BG93="s",BG93="congé parent"),$BH$3,0),0)))</f>
        <v>0</v>
      </c>
      <c r="BH95" s="12">
        <f ca="1">SUM(B95:BG95)</f>
        <v>3.3875000000000006</v>
      </c>
    </row>
    <row r="96" spans="1:60" ht="15.6" customHeight="1" thickBot="1" x14ac:dyDescent="0.4">
      <c r="A96" s="52"/>
      <c r="B96" s="66" t="str">
        <f>IF(RIGHT(C93,4)="cuht","171",IF(RIGHT(C93,4)="netu","172",IF(RIGHT(C93,4)="auht","173",IF(OR(RIGHT(C93,4)="ppou",RIGHT(C93,5)="prepa"),"360",IF(RIGHT(C93,4)="cpou","361",IF(OR(RIGHT(C93,4)="apou",RIGHT(C93,6)="molinf"),"363",IF(RIGHT(C93,4)="netp","364",IF(RIGHT(C93,4)="cmtr","365",IF(LEFT(C93,4)="form","873",IF(RIGHT(C93,7)="ce-cppt","902",""))))))))))</f>
        <v/>
      </c>
      <c r="C96" s="66" t="str">
        <f>IF(B96="","",IF(OR(B$3=Recap!$A$50,B$3=Recap!$A$51,B$3=Recap!$A$52,B$3=Recap!$A$53,B$3=Recap!$A$54,B$3=Recap!$A$55,B$3=Recap!$A$56,B$3=Recap!$A$57,B$3=Recap!$A$58,B$3=Recap!$A$59,B$3=Recap!$A$60,B$3=Recap!$A$61),(B95+C95)/1,B95+C95))</f>
        <v/>
      </c>
      <c r="D96" s="66" t="str">
        <f>IF(RIGHT(E93,4)="cuht","171",IF(RIGHT(E93,4)="netu","172",IF(RIGHT(E93,4)="auht","173",IF(OR(RIGHT(E93,4)="ppou",RIGHT(E93,5)="prepa"),"360",IF(RIGHT(E93,4)="cpou","361",IF(OR(RIGHT(E93,4)="apou",RIGHT(E93,6)="molinf"),"363",IF(RIGHT(E93,4)="netp","364",IF(RIGHT(E93,4)="cmtr","365",IF(LEFT(E93,4)="form","873",IF(RIGHT(E93,7)="ce-cppt","902",""))))))))))</f>
        <v>363</v>
      </c>
      <c r="E96" s="66">
        <f ca="1">IF(D96="","",IF(OR(D$3=Recap!$A$50,D$3=Recap!$A$51,D$3=Recap!$A$52,D$3=Recap!$A$53,D$3=Recap!$A$54,D$3=Recap!$A$55,D$3=Recap!$A$56,D$3=Recap!$A$57,D$3=Recap!$A$58,D$3=Recap!$A$59,D$3=Recap!$A$60,D$3=Recap!$A$61),(D95+E95)/1,D95+E95))</f>
        <v>0.31666666666666671</v>
      </c>
      <c r="F96" s="66" t="str">
        <f>IF(RIGHT(G93,4)="cuht","171",IF(RIGHT(G93,4)="netu","172",IF(RIGHT(G93,4)="auht","173",IF(OR(RIGHT(G93,4)="ppou",RIGHT(G93,5)="prepa"),"360",IF(RIGHT(G93,4)="cpou","361",IF(OR(RIGHT(G93,4)="apou",RIGHT(G93,6)="molinf"),"363",IF(RIGHT(G93,4)="netp","364",IF(RIGHT(G93,4)="cmtr","365",IF(LEFT(G93,4)="form","873",IF(RIGHT(G93,7)="ce-cppt","902",""))))))))))</f>
        <v>361</v>
      </c>
      <c r="G96" s="66">
        <f ca="1">IF(F96="","",IF(OR(F$3=Recap!$A$50,F$3=Recap!$A$51,F$3=Recap!$A$52,F$3=Recap!$A$53,F$3=Recap!$A$54,F$3=Recap!$A$55,F$3=Recap!$A$56,F$3=Recap!$A$57,F$3=Recap!$A$58,F$3=Recap!$A$59,F$3=Recap!$A$60,F$3=Recap!$A$61),(F95+G95)/1,F95+G95))</f>
        <v>0.31666666666666671</v>
      </c>
      <c r="H96" s="66" t="str">
        <f>IF(RIGHT(I93,4)="cuht","171",IF(RIGHT(I93,4)="netu","172",IF(RIGHT(I93,4)="auht","173",IF(OR(RIGHT(I93,4)="ppou",RIGHT(I93,5)="prepa"),"360",IF(RIGHT(I93,4)="cpou","361",IF(OR(RIGHT(I93,4)="apou",RIGHT(I93,6)="molinf"),"363",IF(RIGHT(I93,4)="netp","364",IF(RIGHT(I93,4)="cmtr","365",IF(LEFT(I93,4)="form","873",IF(RIGHT(I93,7)="ce-cppt","902",""))))))))))</f>
        <v>173</v>
      </c>
      <c r="I96" s="66">
        <f ca="1">IF(H96="","",IF(OR(H$3=Recap!$A$50,H$3=Recap!$A$51,H$3=Recap!$A$52,H$3=Recap!$A$53,H$3=Recap!$A$54,H$3=Recap!$A$55,H$3=Recap!$A$56,H$3=Recap!$A$57,H$3=Recap!$A$58,H$3=Recap!$A$59,H$3=Recap!$A$60,H$3=Recap!$A$61),(H95+I95)/1,H95+I95))</f>
        <v>0.33333333333333331</v>
      </c>
      <c r="J96" s="66" t="str">
        <f>IF(RIGHT(K93,4)="cuht","171",IF(RIGHT(K93,4)="netu","172",IF(RIGHT(K93,4)="auht","173",IF(OR(RIGHT(K93,4)="ppou",RIGHT(K93,5)="prepa"),"360",IF(RIGHT(K93,4)="cpou","361",IF(OR(RIGHT(K93,4)="apou",RIGHT(K93,6)="molinf"),"363",IF(RIGHT(K93,4)="netp","364",IF(RIGHT(K93,4)="cmtr","365",IF(LEFT(K93,4)="form","873",IF(RIGHT(K93,7)="ce-cppt","902",""))))))))))</f>
        <v>173</v>
      </c>
      <c r="K96" s="66">
        <f ca="1">IF(J96="","",IF(OR(J$3=Recap!$A$50,J$3=Recap!$A$51,J$3=Recap!$A$52,J$3=Recap!$A$53,J$3=Recap!$A$54,J$3=Recap!$A$55,J$3=Recap!$A$56,J$3=Recap!$A$57,J$3=Recap!$A$58,J$3=Recap!$A$59,J$3=Recap!$A$60,J$3=Recap!$A$61),(J95+K95)/1,J95+K95))</f>
        <v>0.31666666666666671</v>
      </c>
      <c r="L96" s="86" t="str">
        <f>IF(RIGHT(M93,4)="cuht","171",IF(RIGHT(M93,4)="netu","172",IF(RIGHT(M93,4)="auht","173",IF(OR(RIGHT(M93,4)="ppou",RIGHT(M93,5)="prepa"),"360",IF(RIGHT(M93,4)="cpou","361",IF(OR(RIGHT(M93,4)="apou",RIGHT(M93,6)="molinf"),"363",IF(RIGHT(M93,4)="netp","364",IF(RIGHT(M93,4)="cmtr","365",IF(LEFT(M93,4)="form","873",IF(RIGHT(M93,7)="ce-cppt","902",""))))))))))</f>
        <v/>
      </c>
      <c r="M96" s="86" t="str">
        <f>IF(L96="","",IF(OR(L$3=Recap!$A$50,L$3=Recap!$A$51,L$3=Recap!$A$52,L$3=Recap!$A$53,L$3=Recap!$A$54,L$3=Recap!$A$55,L$3=Recap!$A$56,L$3=Recap!$A$57,L$3=Recap!$A$58,L$3=Recap!$A$59,L$3=Recap!$A$60,L$3=Recap!$A$61),(L95+M95)/1,L95+M95))</f>
        <v/>
      </c>
      <c r="N96" s="86" t="str">
        <f>IF(RIGHT(O93,4)="cuht","171",IF(RIGHT(O93,4)="netu","172",IF(RIGHT(O93,4)="auht","173",IF(OR(RIGHT(O93,4)="ppou",RIGHT(O93,5)="prepa"),"360",IF(RIGHT(O93,4)="cpou","361",IF(OR(RIGHT(O93,4)="apou",RIGHT(O93,6)="molinf"),"363",IF(RIGHT(O93,4)="netp","364",IF(RIGHT(O93,4)="cmtr","365",IF(LEFT(O93,4)="form","873",IF(RIGHT(O93,7)="ce-cppt","902",""))))))))))</f>
        <v/>
      </c>
      <c r="O96" s="86" t="str">
        <f>IF(N96="","",IF(OR(N$3=Recap!$A$50,N$3=Recap!$A$51,N$3=Recap!$A$52,N$3=Recap!$A$53,N$3=Recap!$A$54,N$3=Recap!$A$55,N$3=Recap!$A$56,N$3=Recap!$A$57,N$3=Recap!$A$58,N$3=Recap!$A$59,N$3=Recap!$A$60,N$3=Recap!$A$61),(N95+O95)/1,N95+O95))</f>
        <v/>
      </c>
      <c r="P96" s="66" t="str">
        <f>IF(RIGHT(Q93,4)="cuht","171",IF(RIGHT(Q93,4)="netu","172",IF(RIGHT(Q93,4)="auht","173",IF(OR(RIGHT(Q93,4)="ppou",RIGHT(Q93,5)="prepa"),"360",IF(RIGHT(Q93,4)="cpou","361",IF(OR(RIGHT(Q93,4)="apou",RIGHT(Q93,6)="molinf"),"363",IF(RIGHT(Q93,4)="netp","364",IF(RIGHT(Q93,4)="cmtr","365",IF(LEFT(Q93,4)="form","873",IF(RIGHT(Q93,7)="ce-cppt","902",""))))))))))</f>
        <v>360</v>
      </c>
      <c r="Q96" s="66">
        <f ca="1">IF(P96="","",IF(OR(P$3=Recap!$A$50,P$3=Recap!$A$51,P$3=Recap!$A$52,P$3=Recap!$A$53,P$3=Recap!$A$54,P$3=Recap!$A$55,P$3=Recap!$A$56,P$3=Recap!$A$57,P$3=Recap!$A$58,P$3=Recap!$A$59,P$3=Recap!$A$60,P$3=Recap!$A$61),(P95+Q95)/1,P95+Q95))</f>
        <v>0.33333333333333337</v>
      </c>
      <c r="R96" s="66" t="str">
        <f>IF(RIGHT(S93,4)="cuht","171",IF(RIGHT(S93,4)="netu","172",IF(RIGHT(S93,4)="auht","173",IF(OR(RIGHT(S93,4)="ppou",RIGHT(S93,5)="prepa"),"360",IF(RIGHT(S93,4)="cpou","361",IF(OR(RIGHT(S93,4)="apou",RIGHT(S93,6)="molinf"),"363",IF(RIGHT(S93,4)="netp","364",IF(RIGHT(S93,4)="cmtr","365",IF(LEFT(S93,4)="form","873",IF(RIGHT(S93,7)="ce-cppt","902",""))))))))))</f>
        <v>360</v>
      </c>
      <c r="S96" s="66">
        <f ca="1">IF(R96="","",IF(OR(R$3=Recap!$A$50,R$3=Recap!$A$51,R$3=Recap!$A$52,R$3=Recap!$A$53,R$3=Recap!$A$54,R$3=Recap!$A$55,R$3=Recap!$A$56,R$3=Recap!$A$57,R$3=Recap!$A$58,R$3=Recap!$A$59,R$3=Recap!$A$60,R$3=Recap!$A$61),(R95+S95)/1,R95+S95))</f>
        <v>0.33333333333333337</v>
      </c>
      <c r="T96" s="66" t="str">
        <f>IF(RIGHT(U93,4)="cuht","171",IF(RIGHT(U93,4)="netu","172",IF(RIGHT(U93,4)="auht","173",IF(OR(RIGHT(U93,4)="ppou",RIGHT(U93,5)="prepa"),"360",IF(RIGHT(U93,4)="cpou","361",IF(OR(RIGHT(U93,4)="apou",RIGHT(U93,6)="molinf"),"363",IF(RIGHT(U93,4)="netp","364",IF(RIGHT(U93,4)="cmtr","365",IF(LEFT(U93,4)="form","873",IF(RIGHT(U93,7)="ce-cppt","902",""))))))))))</f>
        <v>360</v>
      </c>
      <c r="U96" s="66">
        <f ca="1">IF(T96="","",IF(OR(T$3=Recap!$A$50,T$3=Recap!$A$51,T$3=Recap!$A$52,T$3=Recap!$A$53,T$3=Recap!$A$54,T$3=Recap!$A$55,T$3=Recap!$A$56,T$3=Recap!$A$57,T$3=Recap!$A$58,T$3=Recap!$A$59,T$3=Recap!$A$60,T$3=Recap!$A$61),(T95+U95)/1,T95+U95))</f>
        <v>0.4375</v>
      </c>
      <c r="V96" s="66" t="str">
        <f>IF(RIGHT(W93,4)="cuht","171",IF(RIGHT(W93,4)="netu","172",IF(RIGHT(W93,4)="auht","173",IF(OR(RIGHT(W93,4)="ppou",RIGHT(W93,5)="prepa"),"360",IF(RIGHT(W93,4)="cpou","361",IF(OR(RIGHT(W93,4)="apou",RIGHT(W93,6)="molinf"),"363",IF(RIGHT(W93,4)="netp","364",IF(RIGHT(W93,4)="cmtr","365",IF(LEFT(W93,4)="form","873",IF(RIGHT(W93,7)="ce-cppt","902",""))))))))))</f>
        <v>360</v>
      </c>
      <c r="W96" s="66">
        <f ca="1">IF(V96="","",IF(OR(V$3=Recap!$A$50,V$3=Recap!$A$51,V$3=Recap!$A$52,V$3=Recap!$A$53,V$3=Recap!$A$54,V$3=Recap!$A$55,V$3=Recap!$A$56,V$3=Recap!$A$57,V$3=Recap!$A$58,V$3=Recap!$A$59,V$3=Recap!$A$60,V$3=Recap!$A$61),(V95+W95)/1,V95+W95))</f>
        <v>0.33333333333333337</v>
      </c>
      <c r="X96" s="66" t="str">
        <f>IF(RIGHT(Y93,4)="cuht","171",IF(RIGHT(Y93,4)="netu","172",IF(RIGHT(Y93,4)="auht","173",IF(OR(RIGHT(Y93,4)="ppou",RIGHT(Y93,5)="prepa"),"360",IF(RIGHT(Y93,4)="cpou","361",IF(OR(RIGHT(Y93,4)="apou",RIGHT(Y93,6)="molinf"),"363",IF(RIGHT(Y93,4)="netp","364",IF(RIGHT(Y93,4)="cmtr","365",IF(LEFT(Y93,4)="form","873",IF(RIGHT(Y93,7)="ce-cppt","902",""))))))))))</f>
        <v>360</v>
      </c>
      <c r="Y96" s="66">
        <f ca="1">IF(X96="","",IF(OR(X$3=Recap!$A$50,X$3=Recap!$A$51,X$3=Recap!$A$52,X$3=Recap!$A$53,X$3=Recap!$A$54,X$3=Recap!$A$55,X$3=Recap!$A$56,X$3=Recap!$A$57,X$3=Recap!$A$58,X$3=Recap!$A$59,X$3=Recap!$A$60,X$3=Recap!$A$61),(X95+Y95)/1,X95+Y95))</f>
        <v>0.33333333333333337</v>
      </c>
      <c r="Z96" s="86" t="str">
        <f>IF(RIGHT(AA93,4)="cuht","171",IF(RIGHT(AA93,4)="netu","172",IF(RIGHT(AA93,4)="auht","173",IF(OR(RIGHT(AA93,4)="ppou",RIGHT(AA93,5)="prepa"),"360",IF(RIGHT(AA93,4)="cpou","361",IF(OR(RIGHT(AA93,4)="apou",RIGHT(AA93,6)="molinf"),"363",IF(RIGHT(AA93,4)="netp","364",IF(RIGHT(AA93,4)="cmtr","365",IF(LEFT(AA93,4)="form","873",IF(RIGHT(AA93,7)="ce-cppt","902",""))))))))))</f>
        <v>360</v>
      </c>
      <c r="AA96" s="86">
        <f ca="1">IF(Z96="","",IF(OR(Z$3=Recap!$A$50,Z$3=Recap!$A$51,Z$3=Recap!$A$52,Z$3=Recap!$A$53,Z$3=Recap!$A$54,Z$3=Recap!$A$55,Z$3=Recap!$A$56,Z$3=Recap!$A$57,Z$3=Recap!$A$58,Z$3=Recap!$A$59,Z$3=Recap!$A$60,Z$3=Recap!$A$61),(Z95+AA95)/1,Z95+AA95))</f>
        <v>0.33333333333333337</v>
      </c>
      <c r="AB96" s="86" t="str">
        <f>IF(RIGHT(AC93,4)="cuht","171",IF(RIGHT(AC93,4)="netu","172",IF(RIGHT(AC93,4)="auht","173",IF(OR(RIGHT(AC93,4)="ppou",RIGHT(AC93,5)="prepa"),"360",IF(RIGHT(AC93,4)="cpou","361",IF(OR(RIGHT(AC93,4)="apou",RIGHT(AC93,6)="molinf"),"363",IF(RIGHT(AC93,4)="netp","364",IF(RIGHT(AC93,4)="cmtr","365",IF(LEFT(AC93,4)="form","873",IF(RIGHT(AC93,7)="ce-cppt","902",""))))))))))</f>
        <v/>
      </c>
      <c r="AC96" s="86" t="str">
        <f>IF(AB96="","",IF(OR(AB$3=Recap!$A$50,AB$3=Recap!$A$51,AB$3=Recap!$A$52,AB$3=Recap!$A$53,AB$3=Recap!$A$54,AB$3=Recap!$A$55,AB$3=Recap!$A$56,AB$3=Recap!$A$57,AB$3=Recap!$A$58,AB$3=Recap!$A$59,AB$3=Recap!$A$60,AB$3=Recap!$A$61),(AB95+AC95)/1,AB95+AC95))</f>
        <v/>
      </c>
      <c r="AD96" s="61"/>
      <c r="AE96" s="66" t="str">
        <f>IF(RIGHT(AF93,4)="cuht","171",IF(RIGHT(AF93,4)="netu","172",IF(RIGHT(AF93,4)="auht","173",IF(OR(RIGHT(AF93,4)="ppou",RIGHT(AF93,5)="prepa"),"360",IF(RIGHT(AF93,4)="cpou","361",IF(OR(RIGHT(AF93,4)="apou",RIGHT(AF93,6)="molinf"),"363",IF(RIGHT(AF93,4)="netp","364",IF(RIGHT(AF93,4)="cmtr","365",IF(LEFT(AF93,4)="form","873",IF(RIGHT(AF93,7)="ce-cppt","902",""))))))))))</f>
        <v/>
      </c>
      <c r="AF96" s="66" t="str">
        <f>IF(AE96="","",IF(OR(AE$3=Recap!$A$50,AE$3=Recap!$A$51,AE$3=Recap!$A$52,AE$3=Recap!$A$53,AE$3=Recap!$A$54,AE$3=Recap!$A$55,AE$3=Recap!$A$56,AE$3=Recap!$A$57,AE$3=Recap!$A$58,AE$3=Recap!$A$59,AE$3=Recap!$A$60,AE$3=Recap!$A$61),(AE95+AF95)/1,AE95+AF95))</f>
        <v/>
      </c>
      <c r="AG96" s="86" t="str">
        <f>IF(RIGHT(AH93,4)="cuht","171",IF(RIGHT(AH93,4)="netu","172",IF(RIGHT(AH93,4)="auht","173",IF(OR(RIGHT(AH93,4)="ppou",RIGHT(AH93,5)="prepa"),"360",IF(RIGHT(AH93,4)="cpou","361",IF(OR(RIGHT(AH93,4)="apou",RIGHT(AH93,6)="molinf"),"363",IF(RIGHT(AH93,4)="netp","364",IF(RIGHT(AH93,4)="cmtr","365",IF(LEFT(AH93,4)="form","873",IF(RIGHT(AH93,7)="ce-cppt","902",""))))))))))</f>
        <v/>
      </c>
      <c r="AH96" s="86" t="str">
        <f>IF(AG96="","",IF(OR(AG$3=Recap!$A$50,AG$3=Recap!$A$51,AG$3=Recap!$A$52,AG$3=Recap!$A$53,AG$3=Recap!$A$54,AG$3=Recap!$A$55,AG$3=Recap!$A$56,AG$3=Recap!$A$57,AG$3=Recap!$A$58,AG$3=Recap!$A$59,AG$3=Recap!$A$60,AG$3=Recap!$A$61),(AG95+AH95)/1,AG95+AH95))</f>
        <v/>
      </c>
      <c r="AI96" s="66" t="str">
        <f>IF(RIGHT(AJ93,4)="cuht","171",IF(RIGHT(AJ93,4)="netu","172",IF(RIGHT(AJ93,4)="auht","173",IF(OR(RIGHT(AJ93,4)="ppou",RIGHT(AJ93,5)="prepa"),"360",IF(RIGHT(AJ93,4)="cpou","361",IF(OR(RIGHT(AJ93,4)="apou",RIGHT(AJ93,6)="molinf"),"363",IF(RIGHT(AJ93,4)="netp","364",IF(RIGHT(AJ93,4)="cmtr","365",IF(LEFT(AJ93,4)="form","873",IF(RIGHT(AJ93,7)="ce-cppt","902",""))))))))))</f>
        <v>360</v>
      </c>
      <c r="AJ96" s="66">
        <f ca="1">IF(AI96="","",IF(OR(AI$3=Recap!$A$50,AI$3=Recap!$A$51,AI$3=Recap!$A$52,AI$3=Recap!$A$53,AI$3=Recap!$A$54,AI$3=Recap!$A$55,AI$3=Recap!$A$56,AI$3=Recap!$A$57,AI$3=Recap!$A$58,AI$3=Recap!$A$59,AI$3=Recap!$A$60,AI$3=Recap!$A$61),(AI95+AJ95)/1,AI95+AJ95))</f>
        <v>0</v>
      </c>
      <c r="AK96" s="66" t="str">
        <f>IF(RIGHT(AL93,4)="cuht","171",IF(RIGHT(AL93,4)="netu","172",IF(RIGHT(AL93,4)="auht","173",IF(OR(RIGHT(AL93,4)="ppou",RIGHT(AL93,5)="prepa"),"360",IF(RIGHT(AL93,4)="cpou","361",IF(OR(RIGHT(AL93,4)="apou",RIGHT(AL93,6)="molinf"),"363",IF(RIGHT(AL93,4)="netp","364",IF(RIGHT(AL93,4)="cmtr","365",IF(LEFT(AL93,4)="form","873",IF(RIGHT(AL93,7)="ce-cppt","902",""))))))))))</f>
        <v>171</v>
      </c>
      <c r="AL96" s="66">
        <f ca="1">IF(AK96="","",IF(OR(AK$3=Recap!$A$50,AK$3=Recap!$A$51,AK$3=Recap!$A$52,AK$3=Recap!$A$53,AK$3=Recap!$A$54,AK$3=Recap!$A$55,AK$3=Recap!$A$56,AK$3=Recap!$A$57,AK$3=Recap!$A$58,AK$3=Recap!$A$59,AK$3=Recap!$A$60,AK$3=Recap!$A$61),(AK95+AL95)/1,AK95+AL95))</f>
        <v>0</v>
      </c>
      <c r="AM96" s="66" t="str">
        <f>IF(RIGHT(AN93,4)="cuht","171",IF(RIGHT(AN93,4)="netu","172",IF(RIGHT(AN93,4)="auht","173",IF(OR(RIGHT(AN93,4)="ppou",RIGHT(AN93,5)="prepa"),"360",IF(RIGHT(AN93,4)="cpou","361",IF(OR(RIGHT(AN93,4)="apou",RIGHT(AN93,6)="molinf"),"363",IF(RIGHT(AN93,4)="netp","364",IF(RIGHT(AN93,4)="cmtr","365",IF(LEFT(AN93,4)="form","873",IF(RIGHT(AN93,7)="ce-cppt","902",""))))))))))</f>
        <v>171</v>
      </c>
      <c r="AN96" s="66">
        <f ca="1">IF(AM96="","",IF(OR(AM$3=Recap!$A$50,AM$3=Recap!$A$51,AM$3=Recap!$A$52,AM$3=Recap!$A$53,AM$3=Recap!$A$54,AM$3=Recap!$A$55,AM$3=Recap!$A$56,AM$3=Recap!$A$57,AM$3=Recap!$A$58,AM$3=Recap!$A$59,AM$3=Recap!$A$60,AM$3=Recap!$A$61),(AM95+AN95)/1,AM95+AN95))</f>
        <v>0</v>
      </c>
      <c r="AO96" s="86" t="str">
        <f>IF(RIGHT(AP93,4)="cuht","171",IF(RIGHT(AP93,4)="netu","172",IF(RIGHT(AP93,4)="auht","173",IF(OR(RIGHT(AP93,4)="ppou",RIGHT(AP93,5)="prepa"),"360",IF(RIGHT(AP93,4)="cpou","361",IF(OR(RIGHT(AP93,4)="apou",RIGHT(AP93,6)="molinf"),"363",IF(RIGHT(AP93,4)="netp","364",IF(RIGHT(AP93,4)="cmtr","365",IF(LEFT(AP93,4)="form","873",IF(RIGHT(AP93,7)="ce-cppt","902",""))))))))))</f>
        <v>360</v>
      </c>
      <c r="AP96" s="86">
        <f ca="1">IF(AO96="","",IF(OR(AO$3=Recap!$A$50,AO$3=Recap!$A$51,AO$3=Recap!$A$52,AO$3=Recap!$A$53,AO$3=Recap!$A$54,AO$3=Recap!$A$55,AO$3=Recap!$A$56,AO$3=Recap!$A$57,AO$3=Recap!$A$58,AO$3=Recap!$A$59,AO$3=Recap!$A$60,AO$3=Recap!$A$61),(AO95+AP95)/1,AO95+AP95))</f>
        <v>0</v>
      </c>
      <c r="AQ96" s="86" t="str">
        <f>IF(RIGHT(AR93,4)="cuht","171",IF(RIGHT(AR93,4)="netu","172",IF(RIGHT(AR93,4)="auht","173",IF(OR(RIGHT(AR93,4)="ppou",RIGHT(AR93,5)="prepa"),"360",IF(RIGHT(AR93,4)="cpou","361",IF(OR(RIGHT(AR93,4)="apou",RIGHT(AR93,6)="molinf"),"363",IF(RIGHT(AR93,4)="netp","364",IF(RIGHT(AR93,4)="cmtr","365",IF(LEFT(AR93,4)="form","873",IF(RIGHT(AR93,7)="ce-cppt","902",""))))))))))</f>
        <v>360</v>
      </c>
      <c r="AR96" s="86">
        <f ca="1">IF(AQ96="","",IF(OR(AQ$3=Recap!$A$50,AQ$3=Recap!$A$51,AQ$3=Recap!$A$52,AQ$3=Recap!$A$53,AQ$3=Recap!$A$54,AQ$3=Recap!$A$55,AQ$3=Recap!$A$56,AQ$3=Recap!$A$57,AQ$3=Recap!$A$58,AQ$3=Recap!$A$59,AQ$3=Recap!$A$60,AQ$3=Recap!$A$61),(AQ95+AR95)/1,AQ95+AR95))</f>
        <v>0</v>
      </c>
      <c r="AS96" s="61"/>
      <c r="AT96" s="66" t="str">
        <f>IF(RIGHT(AU93,4)="cuht","171",IF(RIGHT(AU93,4)="netu","172",IF(RIGHT(AU93,4)="auht","173",IF(OR(RIGHT(AU93,4)="ppou",RIGHT(AU93,5)="prepa"),"360",IF(RIGHT(AU93,4)="cpou","361",IF(OR(RIGHT(AU93,4)="apou",RIGHT(AU93,6)="molinf"),"363",IF(RIGHT(AU93,4)="netp","364",IF(RIGHT(AU93,4)="cmtr","365",IF(LEFT(AU93,4)="form","873",IF(RIGHT(AU93,7)="ce-cppt","902",""))))))))))</f>
        <v/>
      </c>
      <c r="AU96" s="66" t="str">
        <f>IF(AT96="","",IF(OR(AT$3=Recap!$A$50,AT$3=Recap!$A$51,AT$3=Recap!$A$52,AT$3=Recap!$A$53,AT$3=Recap!$A$54,AT$3=Recap!$A$55,AT$3=Recap!$A$56,AT$3=Recap!$A$57,AT$3=Recap!$A$58,AT$3=Recap!$A$59,AT$3=Recap!$A$60,AT$3=Recap!$A$61),(AT95+AU95)/1,AT95+AU95))</f>
        <v/>
      </c>
      <c r="AV96" s="86" t="str">
        <f>IF(RIGHT(AW93,4)="cuht","171",IF(RIGHT(AW93,4)="netu","172",IF(RIGHT(AW93,4)="auht","173",IF(OR(RIGHT(AW93,4)="ppou",RIGHT(AW93,5)="prepa"),"360",IF(RIGHT(AW93,4)="cpou","361",IF(OR(RIGHT(AW93,4)="apou",RIGHT(AW93,6)="molinf"),"363",IF(RIGHT(AW93,4)="netp","364",IF(RIGHT(AW93,4)="cmtr","365",IF(LEFT(AW93,4)="form","873",IF(RIGHT(AW93,7)="ce-cppt","902",""))))))))))</f>
        <v/>
      </c>
      <c r="AW96" s="86" t="str">
        <f>IF(AV96="","",IF(OR(AV$3=Recap!$A$50,AV$3=Recap!$A$51,AV$3=Recap!$A$52,AV$3=Recap!$A$53,AV$3=Recap!$A$54,AV$3=Recap!$A$55,AV$3=Recap!$A$56,AV$3=Recap!$A$57,AV$3=Recap!$A$58,AV$3=Recap!$A$59,AV$3=Recap!$A$60,AV$3=Recap!$A$61),(AV95+AW95)/1,AV95+AW95))</f>
        <v/>
      </c>
      <c r="AX96" s="66" t="str">
        <f>IF(RIGHT(AY93,4)="cuht","171",IF(RIGHT(AY93,4)="netu","172",IF(RIGHT(AY93,4)="auht","173",IF(OR(RIGHT(AY93,4)="ppou",RIGHT(AY93,5)="prepa"),"360",IF(RIGHT(AY93,4)="cpou","361",IF(OR(RIGHT(AY93,4)="apou",RIGHT(AY93,6)="molinf"),"363",IF(RIGHT(AY93,4)="netp","364",IF(RIGHT(AY93,4)="cmtr","365",IF(LEFT(AY93,4)="form","873",IF(RIGHT(AY93,7)="ce-cppt","902",""))))))))))</f>
        <v/>
      </c>
      <c r="AY96" s="66" t="str">
        <f>IF(AX96="","",IF(OR(AX$3=Recap!$A$50,AX$3=Recap!$A$51,AX$3=Recap!$A$52,AX$3=Recap!$A$53,AX$3=Recap!$A$54,AX$3=Recap!$A$55,AX$3=Recap!$A$56,AX$3=Recap!$A$57,AX$3=Recap!$A$58,AX$3=Recap!$A$59,AX$3=Recap!$A$60,AX$3=Recap!$A$61),(AX95+AY95)/1,AX95+AY95))</f>
        <v/>
      </c>
      <c r="AZ96" s="66" t="str">
        <f>IF(RIGHT(BA93,4)="cuht","171",IF(RIGHT(BA93,4)="netu","172",IF(RIGHT(BA93,4)="auht","173",IF(OR(RIGHT(BA93,4)="ppou",RIGHT(BA93,5)="prepa"),"360",IF(RIGHT(BA93,4)="cpou","361",IF(OR(RIGHT(BA93,4)="apou",RIGHT(BA93,6)="molinf"),"363",IF(RIGHT(BA93,4)="netp","364",IF(RIGHT(BA93,4)="cmtr","365",IF(LEFT(BA93,4)="form","873",IF(RIGHT(BA93,7)="ce-cppt","902",""))))))))))</f>
        <v/>
      </c>
      <c r="BA96" s="66" t="str">
        <f>IF(AZ96="","",IF(OR(AZ$3=Recap!$A$50,AZ$3=Recap!$A$51,AZ$3=Recap!$A$52,AZ$3=Recap!$A$53,AZ$3=Recap!$A$54,AZ$3=Recap!$A$55,AZ$3=Recap!$A$56,AZ$3=Recap!$A$57,AZ$3=Recap!$A$58,AZ$3=Recap!$A$59,AZ$3=Recap!$A$60,AZ$3=Recap!$A$61),(AZ95+BA95)/1,AZ95+BA95))</f>
        <v/>
      </c>
      <c r="BB96" s="66" t="str">
        <f>IF(RIGHT(BC93,4)="cuht","171",IF(RIGHT(BC93,4)="netu","172",IF(RIGHT(BC93,4)="auht","173",IF(OR(RIGHT(BC93,4)="ppou",RIGHT(BC93,5)="prepa"),"360",IF(RIGHT(BC93,4)="cpou","361",IF(OR(RIGHT(BC93,4)="apou",RIGHT(BC93,6)="molinf"),"363",IF(RIGHT(BC93,4)="netp","364",IF(RIGHT(BC93,4)="cmtr","365",IF(LEFT(BC93,4)="form","873",IF(RIGHT(BC93,7)="ce-cppt","902",""))))))))))</f>
        <v/>
      </c>
      <c r="BC96" s="66" t="str">
        <f>IF(BB96="","",IF(OR(BB$3=Recap!$A$50,BB$3=Recap!$A$51,BB$3=Recap!$A$52,BB$3=Recap!$A$53,BB$3=Recap!$A$54,BB$3=Recap!$A$55,BB$3=Recap!$A$56,BB$3=Recap!$A$57,BB$3=Recap!$A$58,BB$3=Recap!$A$59,BB$3=Recap!$A$60,BB$3=Recap!$A$61),(BB95+BC95)/1,BB95+BC95))</f>
        <v/>
      </c>
      <c r="BD96" s="66" t="str">
        <f>IF(RIGHT(BE93,4)="cuht","171",IF(RIGHT(BE93,4)="netu","172",IF(RIGHT(BE93,4)="auht","173",IF(OR(RIGHT(BE93,4)="ppou",RIGHT(BE93,5)="prepa"),"360",IF(RIGHT(BE93,4)="cpou","361",IF(OR(RIGHT(BE93,4)="apou",RIGHT(BE93,6)="molinf"),"363",IF(RIGHT(BE93,4)="netp","364",IF(RIGHT(BE93,4)="cmtr","365",IF(LEFT(BE93,4)="form","873",IF(RIGHT(BE93,7)="ce-cppt","902",""))))))))))</f>
        <v/>
      </c>
      <c r="BE96" s="66" t="str">
        <f>IF(BD96="","",IF(OR(BD$3=Recap!$A$50,BD$3=Recap!$A$51,BD$3=Recap!$A$52,BD$3=Recap!$A$53,BD$3=Recap!$A$54,BD$3=Recap!$A$55,BD$3=Recap!$A$56,BD$3=Recap!$A$57,BD$3=Recap!$A$58,BD$3=Recap!$A$59,BD$3=Recap!$A$60,BD$3=Recap!$A$61),(BD95+BE95)/1,BD95+BE95))</f>
        <v/>
      </c>
      <c r="BF96" s="66" t="str">
        <f>IF(RIGHT(BG93,4)="cuht","171",IF(RIGHT(BG93,4)="netu","172",IF(RIGHT(BG93,4)="auht","173",IF(OR(RIGHT(BG93,4)="ppou",RIGHT(BG93,5)="prepa"),"360",IF(RIGHT(BG93,4)="cpou","361",IF(OR(RIGHT(BG93,4)="apou",RIGHT(BG93,6)="molinf"),"363",IF(RIGHT(BG93,4)="netp","364",IF(RIGHT(BG93,4)="cmtr","365",IF(LEFT(BG93,4)="form","873",IF(RIGHT(BG93,7)="ce-cppt","902",""))))))))))</f>
        <v/>
      </c>
      <c r="BG96" s="66" t="str">
        <f>IF(BF96="","",IF(OR(BF$3=Recap!$A$50,BF$3=Recap!$A$51,BF$3=Recap!$A$52,BF$3=Recap!$A$53,BF$3=Recap!$A$54,BF$3=Recap!$A$55,BF$3=Recap!$A$56,BF$3=Recap!$A$57,BF$3=Recap!$A$58,BF$3=Recap!$A$59,BF$3=Recap!$A$60,BF$3=Recap!$A$61),(BF95+BG95)/1,BF95+BG95))</f>
        <v/>
      </c>
      <c r="BH96" s="12"/>
    </row>
    <row r="97" spans="1:60" ht="14.4" customHeight="1" x14ac:dyDescent="0.3">
      <c r="A97" s="125" t="s">
        <v>77</v>
      </c>
      <c r="B97" s="81"/>
      <c r="C97" s="100"/>
      <c r="D97" s="71">
        <v>0.35416666666666669</v>
      </c>
      <c r="E97" s="120" t="s">
        <v>38</v>
      </c>
      <c r="F97" s="68">
        <v>0.33333333333333331</v>
      </c>
      <c r="G97" s="120" t="s">
        <v>39</v>
      </c>
      <c r="H97" s="68">
        <v>0.33333333333333331</v>
      </c>
      <c r="I97" s="120" t="s">
        <v>38</v>
      </c>
      <c r="J97" s="68">
        <v>0.33333333333333331</v>
      </c>
      <c r="K97" s="120" t="s">
        <v>39</v>
      </c>
      <c r="L97" s="79"/>
      <c r="M97" s="100"/>
      <c r="N97" s="79"/>
      <c r="O97" s="98"/>
      <c r="P97" s="55">
        <v>0.33333333333333331</v>
      </c>
      <c r="Q97" s="106" t="s">
        <v>45</v>
      </c>
      <c r="R97" s="55">
        <v>0.33333333333333331</v>
      </c>
      <c r="S97" s="104" t="s">
        <v>61</v>
      </c>
      <c r="T97" s="55">
        <v>0.33333333333333331</v>
      </c>
      <c r="U97" s="104" t="s">
        <v>61</v>
      </c>
      <c r="V97" s="73">
        <v>0.25</v>
      </c>
      <c r="W97" s="108" t="s">
        <v>58</v>
      </c>
      <c r="X97" s="55">
        <v>0.33333333333333331</v>
      </c>
      <c r="Y97" s="104" t="s">
        <v>61</v>
      </c>
      <c r="Z97" s="79">
        <v>0.33333333333333331</v>
      </c>
      <c r="AA97" s="104" t="s">
        <v>61</v>
      </c>
      <c r="AB97" s="79"/>
      <c r="AC97" s="118"/>
      <c r="AD97" s="97">
        <f ca="1">SUM(P99:AC99)</f>
        <v>1.9000000000000001</v>
      </c>
      <c r="AE97" s="55">
        <v>0.33333333333333331</v>
      </c>
      <c r="AF97" s="108" t="s">
        <v>58</v>
      </c>
      <c r="AG97" s="79"/>
      <c r="AH97" s="116"/>
      <c r="AI97" s="55">
        <v>0.33333333333333331</v>
      </c>
      <c r="AJ97" s="102" t="s">
        <v>40</v>
      </c>
      <c r="AK97" s="55">
        <v>0.33333333333333331</v>
      </c>
      <c r="AL97" s="104" t="s">
        <v>61</v>
      </c>
      <c r="AM97" s="55">
        <v>0.33333333333333331</v>
      </c>
      <c r="AN97" s="102" t="s">
        <v>40</v>
      </c>
      <c r="AO97" s="79"/>
      <c r="AP97" s="116"/>
      <c r="AQ97" s="79"/>
      <c r="AR97" s="118"/>
      <c r="AS97" s="97">
        <f ca="1">SUM(AE99:AR99)</f>
        <v>0</v>
      </c>
      <c r="AT97" s="55"/>
      <c r="AU97" s="106"/>
      <c r="AV97" s="79"/>
      <c r="AW97" s="116"/>
      <c r="AX97" s="57"/>
      <c r="AY97" s="106"/>
      <c r="AZ97" s="57"/>
      <c r="BA97" s="106"/>
      <c r="BB97" s="57"/>
      <c r="BC97" s="106"/>
      <c r="BD97" s="57"/>
      <c r="BE97" s="106"/>
      <c r="BF97" s="57"/>
      <c r="BG97" s="122"/>
      <c r="BH97" s="124">
        <f ca="1">SUM(AT99:BG99)</f>
        <v>0</v>
      </c>
    </row>
    <row r="98" spans="1:60" ht="16.2" thickBot="1" x14ac:dyDescent="0.35">
      <c r="A98" s="126"/>
      <c r="B98" s="82"/>
      <c r="C98" s="101"/>
      <c r="D98" s="72">
        <v>0.73958333333333337</v>
      </c>
      <c r="E98" s="121"/>
      <c r="F98" s="70">
        <v>0.68125000000000002</v>
      </c>
      <c r="G98" s="121"/>
      <c r="H98" s="72">
        <v>0.69791666666666663</v>
      </c>
      <c r="I98" s="121"/>
      <c r="J98" s="70">
        <v>0.68125000000000002</v>
      </c>
      <c r="K98" s="121"/>
      <c r="L98" s="80"/>
      <c r="M98" s="101"/>
      <c r="N98" s="80"/>
      <c r="O98" s="99"/>
      <c r="P98" s="56">
        <v>0.68125000000000002</v>
      </c>
      <c r="Q98" s="107"/>
      <c r="R98" s="56">
        <v>0.68125000000000002</v>
      </c>
      <c r="S98" s="105"/>
      <c r="T98" s="56">
        <v>0.68125000000000002</v>
      </c>
      <c r="U98" s="105"/>
      <c r="V98" s="56">
        <v>0.59791666666666665</v>
      </c>
      <c r="W98" s="109"/>
      <c r="X98" s="56">
        <v>0.68125000000000002</v>
      </c>
      <c r="Y98" s="105"/>
      <c r="Z98" s="80">
        <v>0.68125000000000002</v>
      </c>
      <c r="AA98" s="105"/>
      <c r="AB98" s="80"/>
      <c r="AC98" s="119"/>
      <c r="AD98" s="97"/>
      <c r="AE98" s="56">
        <v>0.68125000000000002</v>
      </c>
      <c r="AF98" s="109"/>
      <c r="AG98" s="80"/>
      <c r="AH98" s="117"/>
      <c r="AI98" s="56">
        <v>0.69791666666666663</v>
      </c>
      <c r="AJ98" s="103"/>
      <c r="AK98" s="56">
        <v>0.68125000000000002</v>
      </c>
      <c r="AL98" s="105"/>
      <c r="AM98" s="56">
        <v>0.69791666666666663</v>
      </c>
      <c r="AN98" s="103"/>
      <c r="AO98" s="80"/>
      <c r="AP98" s="117"/>
      <c r="AQ98" s="80"/>
      <c r="AR98" s="119"/>
      <c r="AS98" s="97"/>
      <c r="AT98" s="56"/>
      <c r="AU98" s="107"/>
      <c r="AV98" s="80"/>
      <c r="AW98" s="117"/>
      <c r="AX98" s="58"/>
      <c r="AY98" s="107"/>
      <c r="AZ98" s="58"/>
      <c r="BA98" s="107"/>
      <c r="BB98" s="58"/>
      <c r="BC98" s="107"/>
      <c r="BD98" s="58"/>
      <c r="BE98" s="107"/>
      <c r="BF98" s="58"/>
      <c r="BG98" s="123"/>
      <c r="BH98" s="124"/>
    </row>
    <row r="99" spans="1:60" ht="15" customHeight="1" x14ac:dyDescent="0.35">
      <c r="A99" s="52"/>
      <c r="B99" s="66">
        <f ca="1">IF(B$3&gt;$BI$4,0,IF(OR(ISBLANK(B97),ISBLANK(B98),ISBLANK(C97),LEFT(C97,4)="jour",LEFT(C97,4)="form"),0,IF(COUNTIF(fériés,B$3)&gt;0,MOD((B98-B97),1)*1,MOD((B98-B97),1))))</f>
        <v>0</v>
      </c>
      <c r="C99" s="66">
        <f ca="1">IF(B$3&gt;$BI$4,0,IF(AND(ISNUMBER(B97),ISNUMBER(B98),OR(LEFT(C97,4)="jour",LEFT(C97,4)="form")),IF(COUNTIF(fériés,B$3)&gt;0,MOD(-$BH$4+(B98-B97),1)*1,MOD(-$BH$4+(B98-B97),1)),IF(AND(ISBLANK(B97),ISBLANK(B98)),IF(OR(C97="r",C97="c",C97="a",C97="m",C97="f",C97="cp",C97="s",C97="congé parent"),$BH$3,0),0)))</f>
        <v>0</v>
      </c>
      <c r="D99" s="66">
        <f ca="1">IF(D$3&gt;$BI$4,0,IF(OR(ISBLANK(D97),ISBLANK(D98),ISBLANK(E97),LEFT(E97,4)="jour",LEFT(E97,4)="form"),0,IF(COUNTIF(fériés,D$3)&gt;0,MOD((D98-D97),1)*1,MOD((D98-D97),1))))</f>
        <v>0</v>
      </c>
      <c r="E99" s="66">
        <f ca="1">IF(D$3&gt;$BI$4,0,IF(AND(ISNUMBER(D97),ISNUMBER(D98),OR(LEFT(E97,4)="jour",LEFT(E97,4)="form")),IF(COUNTIF(fériés,D$3)&gt;0,MOD(-$BH$4+(D98-D97),1)*1,MOD(-$BH$4+(D98-D97),1)),IF(AND(ISBLANK(D97),ISBLANK(D98)),IF(OR(E97="r",E97="c",E97="a",E97="m",E97="f",E97="cp",E97="s",E97="congé parent"),$BH$3,0),0)))</f>
        <v>0.35416666666666669</v>
      </c>
      <c r="F99" s="66">
        <f ca="1">IF(F$3&gt;$BI$4,0,IF(OR(ISBLANK(F97),ISBLANK(F98),ISBLANK(G97),LEFT(G97,4)="jour",LEFT(G97,4)="form"),0,IF(COUNTIF(fériés,F$3)&gt;0,MOD((F98-F97),1)*1,MOD((F98-F97),1))))</f>
        <v>0</v>
      </c>
      <c r="G99" s="66">
        <f ca="1">IF(F$3&gt;$BI$4,0,IF(AND(ISNUMBER(F97),ISNUMBER(F98),OR(LEFT(G97,4)="jour",LEFT(G97,4)="form")),IF(COUNTIF(fériés,F$3)&gt;0,MOD(-$BH$4+(F98-F97),1)*1,MOD(-$BH$4+(F98-F97),1)),IF(AND(ISBLANK(F97),ISBLANK(F98)),IF(OR(G97="r",G97="c",G97="a",G97="m",G97="f",G97="cp",G97="s",G97="congé parent"),$BH$3,0),0)))</f>
        <v>0.31666666666666671</v>
      </c>
      <c r="H99" s="66">
        <f ca="1">IF(H$3&gt;$BI$4,0,IF(OR(ISBLANK(H97),ISBLANK(H98),ISBLANK(I97),LEFT(I97,4)="jour",LEFT(I97,4)="form"),0,IF(COUNTIF(fériés,H$3)&gt;0,MOD((H98-H97),1)*1,MOD((H98-H97),1))))</f>
        <v>0</v>
      </c>
      <c r="I99" s="66">
        <f ca="1">IF(H$3&gt;$BI$4,0,IF(AND(ISNUMBER(H97),ISNUMBER(H98),OR(LEFT(I97,4)="jour",LEFT(I97,4)="form")),IF(COUNTIF(fériés,H$3)&gt;0,MOD(-$BH$4+(H98-H97),1)*1,MOD(-$BH$4+(H98-H97),1)),IF(AND(ISBLANK(H97),ISBLANK(H98)),IF(OR(I97="r",I97="c",I97="a",I97="m",I97="f",I97="cp",I97="s",I97="congé parent"),$BH$3,0),0)))</f>
        <v>0.33333333333333331</v>
      </c>
      <c r="J99" s="66">
        <f ca="1">IF(J$3&gt;$BI$4,0,IF(OR(ISBLANK(J97),ISBLANK(J98),ISBLANK(K97),LEFT(K97,4)="jour",LEFT(K97,4)="form"),0,IF(COUNTIF(fériés,J$3)&gt;0,MOD((J98-J97),1)*1,MOD((J98-J97),1))))</f>
        <v>0</v>
      </c>
      <c r="K99" s="66">
        <f ca="1">IF(J$3&gt;$BI$4,0,IF(AND(ISNUMBER(J97),ISNUMBER(J98),OR(LEFT(K97,4)="jour",LEFT(K97,4)="form")),IF(COUNTIF(fériés,J$3)&gt;0,MOD(-$BH$4+(J98-J97),1)*1,MOD(-$BH$4+(J98-J97),1)),IF(AND(ISBLANK(J97),ISBLANK(J98)),IF(OR(K97="r",K97="c",K97="a",K97="m",K97="f",K97="cp",K97="s",K97="congé parent"),$BH$3,0),0)))</f>
        <v>0.31666666666666671</v>
      </c>
      <c r="L99" s="86">
        <f ca="1">IF(L$3&gt;$BI$4,0,IF(OR(ISBLANK(L97),ISBLANK(L98),ISBLANK(M97),LEFT(M97,4)="jour",LEFT(M97,4)="form"),0,IF(COUNTIF(fériés,L$3)&gt;0,MOD((L98-L97),1)*1,MOD((L98-L97),1))))</f>
        <v>0</v>
      </c>
      <c r="M99" s="86">
        <f ca="1">IF(L$3&gt;$BI$4,0,IF(AND(ISNUMBER(L97),ISNUMBER(L98),OR(LEFT(M97,4)="jour",LEFT(M97,4)="form")),IF(COUNTIF(fériés,L$3)&gt;0,MOD(-$BH$4+(L98-L97),1)*1,MOD(-$BH$4+(L98-L97),1)),IF(AND(ISBLANK(L97),ISBLANK(L98)),IF(OR(M97="r",M97="c",M97="a",M97="m",M97="f",M97="cp",M97="s",M97="congé parent"),$BH$3,0),0)))</f>
        <v>0</v>
      </c>
      <c r="N99" s="86">
        <f ca="1">IF(N$3&gt;$BI$4,0,IF(OR(ISBLANK(N97),ISBLANK(N98),ISBLANK(O97),LEFT(O97,4)="jour",LEFT(O97,4)="form"),0,IF(COUNTIF(fériés,N$3)&gt;0,MOD((N98-N97),1)*1,MOD((N98-N97),1))))</f>
        <v>0</v>
      </c>
      <c r="O99" s="86">
        <f ca="1">IF(N$3&gt;$BI$4,0,IF(AND(ISNUMBER(N97),ISNUMBER(N98),OR(LEFT(O97,4)="jour",LEFT(O97,4)="form")),IF(COUNTIF(fériés,N$3)&gt;0,MOD(-$BH$4+(N98-N97),1)*1,MOD(-$BH$4+(N98-N97),1)),IF(AND(ISBLANK(N97),ISBLANK(N98)),IF(OR(O97="r",O97="c",O97="a",O97="m",O97="f",O97="cp",O97="s",O97="congé parent"),$BH$3,0),0)))</f>
        <v>0</v>
      </c>
      <c r="P99" s="66">
        <f ca="1">IF(P$3&gt;$BI$4,0,IF(OR(ISBLANK(P97),ISBLANK(P98),ISBLANK(Q97),LEFT(Q97,4)="jour",LEFT(Q97,4)="form"),0,IF(COUNTIF(fériés,P$3)&gt;0,MOD((P98-P97),1)*1,MOD((P98-P97),1))))</f>
        <v>0</v>
      </c>
      <c r="Q99" s="66">
        <f ca="1">IF(P$3&gt;$BI$4,0,IF(AND(ISNUMBER(P97),ISNUMBER(P98),OR(LEFT(Q97,4)="jour",LEFT(Q97,4)="form")),IF(COUNTIF(fériés,P$3)&gt;0,MOD(-$BH$4+(P98-P97),1)*1,MOD(-$BH$4+(P98-P97),1)),IF(AND(ISBLANK(P97),ISBLANK(P98)),IF(OR(Q97="r",Q97="c",Q97="a",Q97="m",Q97="f",Q97="cp",Q97="s",Q97="congé parent"),$BH$3,0),0)))</f>
        <v>0.31666666666666671</v>
      </c>
      <c r="R99" s="66">
        <f ca="1">IF(R$3&gt;$BI$4,0,IF(OR(ISBLANK(R97),ISBLANK(R98),ISBLANK(S97),LEFT(S97,4)="jour",LEFT(S97,4)="form"),0,IF(COUNTIF(fériés,R$3)&gt;0,MOD((R98-R97),1)*1,MOD((R98-R97),1))))</f>
        <v>0</v>
      </c>
      <c r="S99" s="66">
        <f ca="1">IF(R$3&gt;$BI$4,0,IF(AND(ISNUMBER(R97),ISNUMBER(R98),OR(LEFT(S97,4)="jour",LEFT(S97,4)="form")),IF(COUNTIF(fériés,R$3)&gt;0,MOD(-$BH$4+(R98-R97),1)*1,MOD(-$BH$4+(R98-R97),1)),IF(AND(ISBLANK(R97),ISBLANK(R98)),IF(OR(S97="r",S97="c",S97="a",S97="m",S97="f",S97="cp",S97="s",S97="congé parent"),$BH$3,0),0)))</f>
        <v>0.31666666666666671</v>
      </c>
      <c r="T99" s="66">
        <f ca="1">IF(T$3&gt;$BI$4,0,IF(OR(ISBLANK(T97),ISBLANK(T98),ISBLANK(U97),LEFT(U97,4)="jour",LEFT(U97,4)="form"),0,IF(COUNTIF(fériés,T$3)&gt;0,MOD((T98-T97),1)*1,MOD((T98-T97),1))))</f>
        <v>0</v>
      </c>
      <c r="U99" s="66">
        <f ca="1">IF(T$3&gt;$BI$4,0,IF(AND(ISNUMBER(T97),ISNUMBER(T98),OR(LEFT(U97,4)="jour",LEFT(U97,4)="form")),IF(COUNTIF(fériés,T$3)&gt;0,MOD(-$BH$4+(T98-T97),1)*1,MOD(-$BH$4+(T98-T97),1)),IF(AND(ISBLANK(T97),ISBLANK(T98)),IF(OR(U97="r",U97="c",U97="a",U97="m",U97="f",U97="cp",U97="s",U97="congé parent"),$BH$3,0),0)))</f>
        <v>0.31666666666666671</v>
      </c>
      <c r="V99" s="66">
        <f ca="1">IF(V$3&gt;$BI$4,0,IF(OR(ISBLANK(V97),ISBLANK(V98),ISBLANK(W97),LEFT(W97,4)="jour",LEFT(W97,4)="form"),0,IF(COUNTIF(fériés,V$3)&gt;0,MOD((V98-V97),1)*1,MOD((V98-V97),1))))</f>
        <v>0</v>
      </c>
      <c r="W99" s="66">
        <f ca="1">IF(V$3&gt;$BI$4,0,IF(AND(ISNUMBER(V97),ISNUMBER(V98),OR(LEFT(W97,4)="jour",LEFT(W97,4)="form")),IF(COUNTIF(fériés,V$3)&gt;0,MOD(-$BH$4+(V98-V97),1)*1,MOD(-$BH$4+(V98-V97),1)),IF(AND(ISBLANK(V97),ISBLANK(V98)),IF(OR(W97="r",W97="c",W97="a",W97="m",W97="f",W97="cp",W97="s",W97="congé parent"),$BH$3,0),0)))</f>
        <v>0.31666666666666665</v>
      </c>
      <c r="X99" s="66">
        <f ca="1">IF(X$3&gt;$BI$4,0,IF(OR(ISBLANK(X97),ISBLANK(X98),ISBLANK(Y97),LEFT(Y97,4)="jour",LEFT(Y97,4)="form"),0,IF(COUNTIF(fériés,X$3)&gt;0,MOD((X98-X97),1)*1,MOD((X98-X97),1))))</f>
        <v>0</v>
      </c>
      <c r="Y99" s="66">
        <f ca="1">IF(X$3&gt;$BI$4,0,IF(AND(ISNUMBER(X97),ISNUMBER(X98),OR(LEFT(Y97,4)="jour",LEFT(Y97,4)="form")),IF(COUNTIF(fériés,X$3)&gt;0,MOD(-$BH$4+(X98-X97),1)*1,MOD(-$BH$4+(X98-X97),1)),IF(AND(ISBLANK(X97),ISBLANK(X98)),IF(OR(Y97="r",Y97="c",Y97="a",Y97="m",Y97="f",Y97="cp",Y97="s",Y97="congé parent"),$BH$3,0),0)))</f>
        <v>0.31666666666666671</v>
      </c>
      <c r="Z99" s="86">
        <f ca="1">IF(Z$3&gt;$BI$4,0,IF(OR(ISBLANK(Z97),ISBLANK(Z98),ISBLANK(AA97),LEFT(AA97,4)="jour",LEFT(AA97,4)="form"),0,IF(COUNTIF(fériés,Z$3)&gt;0,MOD((Z98-Z97),1)*1,MOD((Z98-Z97),1))))</f>
        <v>0</v>
      </c>
      <c r="AA99" s="86">
        <f ca="1">IF(Z$3&gt;$BI$4,0,IF(AND(ISNUMBER(Z97),ISNUMBER(Z98),OR(LEFT(AA97,4)="jour",LEFT(AA97,4)="form")),IF(COUNTIF(fériés,Z$3)&gt;0,MOD(-$BH$4+(Z98-Z97),1)*1,MOD(-$BH$4+(Z98-Z97),1)),IF(AND(ISBLANK(Z97),ISBLANK(Z98)),IF(OR(AA97="r",AA97="c",AA97="a",AA97="m",AA97="f",AA97="cp",AA97="s",AA97="congé parent"),$BH$3,0),0)))</f>
        <v>0.31666666666666671</v>
      </c>
      <c r="AB99" s="86">
        <f ca="1">IF(AB$3&gt;$BI$4,0,IF(OR(ISBLANK(AB97),ISBLANK(AB98),ISBLANK(AC97),LEFT(AC97,4)="jour",LEFT(AC97,4)="form"),0,IF(COUNTIF(fériés,AB$3)&gt;0,MOD((AB98-AB97),1)*1,MOD((AB98-AB97),1))))</f>
        <v>0</v>
      </c>
      <c r="AC99" s="86">
        <f ca="1">IF(AB$3&gt;$BI$4,0,IF(AND(ISNUMBER(AB97),ISNUMBER(AB98),OR(LEFT(AC97,4)="jour",LEFT(AC97,4)="form")),IF(COUNTIF(fériés,AB$3)&gt;0,MOD(-$BH$4+(AB98-AB97),1)*1,MOD(-$BH$4+(AB98-AB97),1)),IF(AND(ISBLANK(AB97),ISBLANK(AB98)),IF(OR(AC97="r",AC97="c",AC97="a",AC97="m",AC97="f",AC97="cp",AC97="s",AC97="congé parent"),$BH$3,0),0)))</f>
        <v>0</v>
      </c>
      <c r="AD99" s="61"/>
      <c r="AE99" s="66">
        <f ca="1">IF(AE$3&gt;$BI$4,0,IF(OR(ISBLANK(AE97),ISBLANK(AE98),ISBLANK(AF97),LEFT(AF97,4)="jour",LEFT(AF97,4)="form"),0,IF(COUNTIF(fériés,AE$3)&gt;0,MOD((AE98-AE97),1)*1,MOD((AE98-AE97),1))))</f>
        <v>0</v>
      </c>
      <c r="AF99" s="66">
        <f ca="1">IF(AE$3&gt;$BI$4,0,IF(AND(ISNUMBER(AE97),ISNUMBER(AE98),OR(LEFT(AF97,4)="jour",LEFT(AF97,4)="form")),IF(COUNTIF(fériés,AE$3)&gt;0,MOD(-$BH$4+(AE98-AE97),1)*1,MOD(-$BH$4+(AE98-AE97),1)),IF(AND(ISBLANK(AE97),ISBLANK(AE98)),IF(OR(AF97="r",AF97="c",AF97="a",AF97="m",AF97="f",AF97="cp",AF97="s",AF97="congé parent"),$BH$3,0),0)))</f>
        <v>0</v>
      </c>
      <c r="AG99" s="86">
        <f ca="1">IF(AG$3&gt;$BI$4,0,IF(OR(ISBLANK(AG97),ISBLANK(AG98),ISBLANK(AH97),LEFT(AH97,4)="jour",LEFT(AH97,4)="form"),0,IF(COUNTIF(fériés,AG$3)&gt;0,MOD((AG98-AG97),1)*1,MOD((AG98-AG97),1))))</f>
        <v>0</v>
      </c>
      <c r="AH99" s="86">
        <f ca="1">IF(AG$3&gt;$BI$4,0,IF(AND(ISNUMBER(AG97),ISNUMBER(AG98),OR(LEFT(AH97,4)="jour",LEFT(AH97,4)="form")),IF(COUNTIF(fériés,AG$3)&gt;0,MOD(-$BH$4+(AG98-AG97),1)*1,MOD(-$BH$4+(AG98-AG97),1)),IF(AND(ISBLANK(AG97),ISBLANK(AG98)),IF(OR(AH97="r",AH97="c",AH97="a",AH97="m",AH97="f",AH97="cp",AH97="s",AH97="congé parent"),$BH$3,0),0)))</f>
        <v>0</v>
      </c>
      <c r="AI99" s="66">
        <f ca="1">IF(AI$3&gt;$BI$4,0,IF(OR(ISBLANK(AI97),ISBLANK(AI98),ISBLANK(AJ97),LEFT(AJ97,4)="jour",LEFT(AJ97,4)="form"),0,IF(COUNTIF(fériés,AI$3)&gt;0,MOD((AI98-AI97),1)*1,MOD((AI98-AI97),1))))</f>
        <v>0</v>
      </c>
      <c r="AJ99" s="66">
        <f ca="1">IF(AI$3&gt;$BI$4,0,IF(AND(ISNUMBER(AI97),ISNUMBER(AI98),OR(LEFT(AJ97,4)="jour",LEFT(AJ97,4)="form")),IF(COUNTIF(fériés,AI$3)&gt;0,MOD(-$BH$4+(AI98-AI97),1)*1,MOD(-$BH$4+(AI98-AI97),1)),IF(AND(ISBLANK(AI97),ISBLANK(AI98)),IF(OR(AJ97="r",AJ97="c",AJ97="a",AJ97="m",AJ97="f",AJ97="cp",AJ97="s",AJ97="congé parent"),$BH$3,0),0)))</f>
        <v>0</v>
      </c>
      <c r="AK99" s="66">
        <f ca="1">IF(AK$3&gt;$BI$4,0,IF(OR(ISBLANK(AK97),ISBLANK(AK98),ISBLANK(AL97),LEFT(AL97,4)="jour",LEFT(AL97,4)="form"),0,IF(COUNTIF(fériés,AK$3)&gt;0,MOD((AK98-AK97),1)*1,MOD((AK98-AK97),1))))</f>
        <v>0</v>
      </c>
      <c r="AL99" s="66">
        <f ca="1">IF(AK$3&gt;$BI$4,0,IF(AND(ISNUMBER(AK97),ISNUMBER(AK98),OR(LEFT(AL97,4)="jour",LEFT(AL97,4)="form")),IF(COUNTIF(fériés,AK$3)&gt;0,MOD(-$BH$4+(AK98-AK97),1)*1,MOD(-$BH$4+(AK98-AK97),1)),IF(AND(ISBLANK(AK97),ISBLANK(AK98)),IF(OR(AL97="r",AL97="c",AL97="a",AL97="m",AL97="f",AL97="cp",AL97="s",AL97="congé parent"),$BH$3,0),0)))</f>
        <v>0</v>
      </c>
      <c r="AM99" s="66">
        <f ca="1">IF(AM$3&gt;$BI$4,0,IF(OR(ISBLANK(AM97),ISBLANK(AM98),ISBLANK(AN97),LEFT(AN97,4)="jour",LEFT(AN97,4)="form"),0,IF(COUNTIF(fériés,AM$3)&gt;0,MOD((AM98-AM97),1)*1,MOD((AM98-AM97),1))))</f>
        <v>0</v>
      </c>
      <c r="AN99" s="66">
        <f ca="1">IF(AM$3&gt;$BI$4,0,IF(AND(ISNUMBER(AM97),ISNUMBER(AM98),OR(LEFT(AN97,4)="jour",LEFT(AN97,4)="form")),IF(COUNTIF(fériés,AM$3)&gt;0,MOD(-$BH$4+(AM98-AM97),1)*1,MOD(-$BH$4+(AM98-AM97),1)),IF(AND(ISBLANK(AM97),ISBLANK(AM98)),IF(OR(AN97="r",AN97="c",AN97="a",AN97="m",AN97="f",AN97="cp",AN97="s",AN97="congé parent"),$BH$3,0),0)))</f>
        <v>0</v>
      </c>
      <c r="AO99" s="86">
        <f ca="1">IF(AO$3&gt;$BI$4,0,IF(OR(ISBLANK(AO97),ISBLANK(AO98),ISBLANK(AP97),LEFT(AP97,4)="jour",LEFT(AP97,4)="form"),0,IF(COUNTIF(fériés,AO$3)&gt;0,MOD((AO98-AO97),1)*1,MOD((AO98-AO97),1))))</f>
        <v>0</v>
      </c>
      <c r="AP99" s="86">
        <f ca="1">IF(AO$3&gt;$BI$4,0,IF(AND(ISNUMBER(AO97),ISNUMBER(AO98),OR(LEFT(AP97,4)="jour",LEFT(AP97,4)="form")),IF(COUNTIF(fériés,AO$3)&gt;0,MOD(-$BH$4+(AO98-AO97),1)*1,MOD(-$BH$4+(AO98-AO97),1)),IF(AND(ISBLANK(AO97),ISBLANK(AO98)),IF(OR(AP97="r",AP97="c",AP97="a",AP97="m",AP97="f",AP97="cp",AP97="s",AP97="congé parent"),$BH$3,0),0)))</f>
        <v>0</v>
      </c>
      <c r="AQ99" s="86">
        <f ca="1">IF(AQ$3&gt;$BI$4,0,IF(OR(ISBLANK(AQ97),ISBLANK(AQ98),ISBLANK(AR97),LEFT(AR97,4)="jour",LEFT(AR97,4)="form"),0,IF(COUNTIF(fériés,AQ$3)&gt;0,MOD((AQ98-AQ97),1)*1,MOD((AQ98-AQ97),1))))</f>
        <v>0</v>
      </c>
      <c r="AR99" s="86">
        <f ca="1">IF(AQ$3&gt;$BI$4,0,IF(AND(ISNUMBER(AQ97),ISNUMBER(AQ98),OR(LEFT(AR97,4)="jour",LEFT(AR97,4)="form")),IF(COUNTIF(fériés,AQ$3)&gt;0,MOD(-$BH$4+(AQ98-AQ97),1)*1,MOD(-$BH$4+(AQ98-AQ97),1)),IF(AND(ISBLANK(AQ97),ISBLANK(AQ98)),IF(OR(AR97="r",AR97="c",AR97="a",AR97="m",AR97="f",AR97="cp",AR97="s",AR97="congé parent"),$BH$3,0),0)))</f>
        <v>0</v>
      </c>
      <c r="AS99" s="61"/>
      <c r="AT99" s="66">
        <f ca="1">IF(AT$3&gt;$BI$4,0,IF(OR(ISBLANK(AT97),ISBLANK(AT98),ISBLANK(AU97),LEFT(AU97,4)="jour",LEFT(AU97,4)="form"),0,IF(COUNTIF(fériés,AT$3)&gt;0,MOD((AT98-AT97),1)*1,MOD((AT98-AT97),1))))</f>
        <v>0</v>
      </c>
      <c r="AU99" s="66">
        <f ca="1">IF(AT$3&gt;$BI$4,0,IF(AND(ISNUMBER(AT97),ISNUMBER(AT98),OR(LEFT(AU97,4)="jour",LEFT(AU97,4)="form")),IF(COUNTIF(fériés,AT$3)&gt;0,MOD(-$BH$4+(AT98-AT97),1)*1,MOD(-$BH$4+(AT98-AT97),1)),IF(AND(ISBLANK(AT97),ISBLANK(AT98)),IF(OR(AU97="r",AU97="c",AU97="a",AU97="m",AU97="f",AU97="cp",AU97="s",AU97="congé parent"),$BH$3,0),0)))</f>
        <v>0</v>
      </c>
      <c r="AV99" s="86">
        <f ca="1">IF(AV$3&gt;$BI$4,0,IF(OR(ISBLANK(AV97),ISBLANK(AV98),ISBLANK(AW97),LEFT(AW97,4)="jour",LEFT(AW97,4)="form"),0,IF(COUNTIF(fériés,AV$3)&gt;0,MOD((AV98-AV97),1)*1,MOD((AV98-AV97),1))))</f>
        <v>0</v>
      </c>
      <c r="AW99" s="86">
        <f ca="1">IF(AV$3&gt;$BI$4,0,IF(AND(ISNUMBER(AV97),ISNUMBER(AV98),OR(LEFT(AW97,4)="jour",LEFT(AW97,4)="form")),IF(COUNTIF(fériés,AV$3)&gt;0,MOD(-$BH$4+(AV98-AV97),1)*1,MOD(-$BH$4+(AV98-AV97),1)),IF(AND(ISBLANK(AV97),ISBLANK(AV98)),IF(OR(AW97="r",AW97="c",AW97="a",AW97="m",AW97="f",AW97="cp",AW97="s",AW97="congé parent"),$BH$3,0),0)))</f>
        <v>0</v>
      </c>
      <c r="AX99" s="66">
        <f ca="1">IF(AX$3&gt;$BI$4,0,IF(OR(ISBLANK(AX97),ISBLANK(AX98),ISBLANK(AY97),LEFT(AY97,4)="jour",LEFT(AY97,4)="form"),0,IF(COUNTIF(fériés,AX$3)&gt;0,MOD((AX98-AX97),1)*1,MOD((AX98-AX97),1))))</f>
        <v>0</v>
      </c>
      <c r="AY99" s="66">
        <f ca="1">IF(AX$3&gt;$BI$4,0,IF(AND(ISNUMBER(AX97),ISNUMBER(AX98),OR(LEFT(AY97,4)="jour",LEFT(AY97,4)="form")),IF(COUNTIF(fériés,AX$3)&gt;0,MOD(-$BH$4+(AX98-AX97),1)*1,MOD(-$BH$4+(AX98-AX97),1)),IF(AND(ISBLANK(AX97),ISBLANK(AX98)),IF(OR(AY97="r",AY97="c",AY97="a",AY97="m",AY97="f",AY97="cp",AY97="s",AY97="congé parent"),$BH$3,0),0)))</f>
        <v>0</v>
      </c>
      <c r="AZ99" s="66">
        <f ca="1">IF(AZ$3&gt;$BI$4,0,IF(OR(ISBLANK(AZ97),ISBLANK(AZ98),ISBLANK(BA97),LEFT(BA97,4)="jour",LEFT(BA97,4)="form"),0,IF(COUNTIF(fériés,AZ$3)&gt;0,MOD((AZ98-AZ97),1)*1,MOD((AZ98-AZ97),1))))</f>
        <v>0</v>
      </c>
      <c r="BA99" s="66">
        <f ca="1">IF(AZ$3&gt;$BI$4,0,IF(AND(ISNUMBER(AZ97),ISNUMBER(AZ98),OR(LEFT(BA97,4)="jour",LEFT(BA97,4)="form")),IF(COUNTIF(fériés,AZ$3)&gt;0,MOD(-$BH$4+(AZ98-AZ97),1)*1,MOD(-$BH$4+(AZ98-AZ97),1)),IF(AND(ISBLANK(AZ97),ISBLANK(AZ98)),IF(OR(BA97="r",BA97="c",BA97="a",BA97="m",BA97="f",BA97="cp",BA97="s",BA97="congé parent"),$BH$3,0),0)))</f>
        <v>0</v>
      </c>
      <c r="BB99" s="66">
        <f ca="1">IF(BB$3&gt;$BI$4,0,IF(OR(ISBLANK(BB97),ISBLANK(BB98),ISBLANK(BC97),LEFT(BC97,4)="jour",LEFT(BC97,4)="form"),0,IF(COUNTIF(fériés,BB$3)&gt;0,MOD((BB98-BB97),1)*1,MOD((BB98-BB97),1))))</f>
        <v>0</v>
      </c>
      <c r="BC99" s="66">
        <f ca="1">IF(BB$3&gt;$BI$4,0,IF(AND(ISNUMBER(BB97),ISNUMBER(BB98),OR(LEFT(BC97,4)="jour",LEFT(BC97,4)="form")),IF(COUNTIF(fériés,BB$3)&gt;0,MOD(-$BH$4+(BB98-BB97),1)*1,MOD(-$BH$4+(BB98-BB97),1)),IF(AND(ISBLANK(BB97),ISBLANK(BB98)),IF(OR(BC97="r",BC97="c",BC97="a",BC97="m",BC97="f",BC97="cp",BC97="s",BC97="congé parent"),$BH$3,0),0)))</f>
        <v>0</v>
      </c>
      <c r="BD99" s="66">
        <f ca="1">IF(BD$3&gt;$BI$4,0,IF(OR(ISBLANK(BD97),ISBLANK(BD98),ISBLANK(BE97),LEFT(BE97,4)="jour",LEFT(BE97,4)="form"),0,IF(COUNTIF(fériés,BD$3)&gt;0,MOD((BD98-BD97),1)*1,MOD((BD98-BD97),1))))</f>
        <v>0</v>
      </c>
      <c r="BE99" s="66">
        <f ca="1">IF(BD$3&gt;$BI$4,0,IF(AND(ISNUMBER(BD97),ISNUMBER(BD98),OR(LEFT(BE97,4)="jour",LEFT(BE97,4)="form")),IF(COUNTIF(fériés,BD$3)&gt;0,MOD(-$BH$4+(BD98-BD97),1)*1,MOD(-$BH$4+(BD98-BD97),1)),IF(AND(ISBLANK(BD97),ISBLANK(BD98)),IF(OR(BE97="r",BE97="c",BE97="a",BE97="m",BE97="f",BE97="cp",BE97="s",BE97="congé parent"),$BH$3,0),0)))</f>
        <v>0</v>
      </c>
      <c r="BF99" s="66">
        <f ca="1">IF(BF$3&gt;$BI$4,0,IF(OR(ISBLANK(BF97),ISBLANK(BF98),ISBLANK(BG97),LEFT(BG97,4)="jour",LEFT(BG97,4)="form"),0,IF(COUNTIF(fériés,BF$3)&gt;0,MOD((BF98-BF97),1)*1,MOD((BF98-BF97),1))))</f>
        <v>0</v>
      </c>
      <c r="BG99" s="66">
        <f ca="1">IF(BF$3&gt;$BI$4,0,IF(AND(ISNUMBER(BF97),ISNUMBER(BF98),OR(LEFT(BG97,4)="jour",LEFT(BG97,4)="form")),IF(COUNTIF(fériés,BF$3)&gt;0,MOD(-$BH$4+(BF98-BF97),1)*1,MOD(-$BH$4+(BF98-BF97),1)),IF(AND(ISBLANK(BF97),ISBLANK(BF98)),IF(OR(BG97="r",BG97="c",BG97="a",BG97="m",BG97="f",BG97="cp",BG97="s",BG97="congé parent"),$BH$3,0),0)))</f>
        <v>0</v>
      </c>
      <c r="BH99" s="12">
        <f ca="1">SUM(B99:BG99)</f>
        <v>3.2208333333333341</v>
      </c>
    </row>
    <row r="100" spans="1:60" ht="15.6" customHeight="1" thickBot="1" x14ac:dyDescent="0.4">
      <c r="A100" s="52"/>
      <c r="B100" s="66" t="str">
        <f>IF(RIGHT(C97,4)="cuht","171",IF(RIGHT(C97,4)="netu","172",IF(RIGHT(C97,4)="auht","173",IF(OR(RIGHT(C97,4)="ppou",RIGHT(C97,5)="prepa"),"360",IF(RIGHT(C97,4)="cpou","361",IF(OR(RIGHT(C97,4)="apou",RIGHT(C97,6)="molinf"),"363",IF(RIGHT(C97,4)="netp","364",IF(RIGHT(C97,4)="cmtr","365",IF(LEFT(C97,4)="form","873",IF(RIGHT(C97,7)="ce-cppt","902",""))))))))))</f>
        <v/>
      </c>
      <c r="C100" s="66" t="str">
        <f>IF(B100="","",IF(OR(B$3=Recap!$A$50,B$3=Recap!$A$51,B$3=Recap!$A$52,B$3=Recap!$A$53,B$3=Recap!$A$54,B$3=Recap!$A$55,B$3=Recap!$A$56,B$3=Recap!$A$57,B$3=Recap!$A$58,B$3=Recap!$A$59,B$3=Recap!$A$60,B$3=Recap!$A$61),(B99+C99)/1,B99+C99))</f>
        <v/>
      </c>
      <c r="D100" s="66" t="str">
        <f>IF(RIGHT(E97,4)="cuht","171",IF(RIGHT(E97,4)="netu","172",IF(RIGHT(E97,4)="auht","173",IF(OR(RIGHT(E97,4)="ppou",RIGHT(E97,5)="prepa"),"360",IF(RIGHT(E97,4)="cpou","361",IF(OR(RIGHT(E97,4)="apou",RIGHT(E97,6)="molinf"),"363",IF(RIGHT(E97,4)="netp","364",IF(RIGHT(E97,4)="cmtr","365",IF(LEFT(E97,4)="form","873",IF(RIGHT(E97,7)="ce-cppt","902",""))))))))))</f>
        <v>173</v>
      </c>
      <c r="E100" s="66">
        <f ca="1">IF(D100="","",IF(OR(D$3=Recap!$A$50,D$3=Recap!$A$51,D$3=Recap!$A$52,D$3=Recap!$A$53,D$3=Recap!$A$54,D$3=Recap!$A$55,D$3=Recap!$A$56,D$3=Recap!$A$57,D$3=Recap!$A$58,D$3=Recap!$A$59,D$3=Recap!$A$60,D$3=Recap!$A$61),(D99+E99)/1,D99+E99))</f>
        <v>0.35416666666666669</v>
      </c>
      <c r="F100" s="66" t="str">
        <f>IF(RIGHT(G97,4)="cuht","171",IF(RIGHT(G97,4)="netu","172",IF(RIGHT(G97,4)="auht","173",IF(OR(RIGHT(G97,4)="ppou",RIGHT(G97,5)="prepa"),"360",IF(RIGHT(G97,4)="cpou","361",IF(OR(RIGHT(G97,4)="apou",RIGHT(G97,6)="molinf"),"363",IF(RIGHT(G97,4)="netp","364",IF(RIGHT(G97,4)="cmtr","365",IF(LEFT(G97,4)="form","873",IF(RIGHT(G97,7)="ce-cppt","902",""))))))))))</f>
        <v>363</v>
      </c>
      <c r="G100" s="66">
        <f ca="1">IF(F100="","",IF(OR(F$3=Recap!$A$50,F$3=Recap!$A$51,F$3=Recap!$A$52,F$3=Recap!$A$53,F$3=Recap!$A$54,F$3=Recap!$A$55,F$3=Recap!$A$56,F$3=Recap!$A$57,F$3=Recap!$A$58,F$3=Recap!$A$59,F$3=Recap!$A$60,F$3=Recap!$A$61),(F99+G99)/1,F99+G99))</f>
        <v>0.31666666666666671</v>
      </c>
      <c r="H100" s="66" t="str">
        <f>IF(RIGHT(I97,4)="cuht","171",IF(RIGHT(I97,4)="netu","172",IF(RIGHT(I97,4)="auht","173",IF(OR(RIGHT(I97,4)="ppou",RIGHT(I97,5)="prepa"),"360",IF(RIGHT(I97,4)="cpou","361",IF(OR(RIGHT(I97,4)="apou",RIGHT(I97,6)="molinf"),"363",IF(RIGHT(I97,4)="netp","364",IF(RIGHT(I97,4)="cmtr","365",IF(LEFT(I97,4)="form","873",IF(RIGHT(I97,7)="ce-cppt","902",""))))))))))</f>
        <v>173</v>
      </c>
      <c r="I100" s="66">
        <f ca="1">IF(H100="","",IF(OR(H$3=Recap!$A$50,H$3=Recap!$A$51,H$3=Recap!$A$52,H$3=Recap!$A$53,H$3=Recap!$A$54,H$3=Recap!$A$55,H$3=Recap!$A$56,H$3=Recap!$A$57,H$3=Recap!$A$58,H$3=Recap!$A$59,H$3=Recap!$A$60,H$3=Recap!$A$61),(H99+I99)/1,H99+I99))</f>
        <v>0.33333333333333331</v>
      </c>
      <c r="J100" s="66" t="str">
        <f>IF(RIGHT(K97,4)="cuht","171",IF(RIGHT(K97,4)="netu","172",IF(RIGHT(K97,4)="auht","173",IF(OR(RIGHT(K97,4)="ppou",RIGHT(K97,5)="prepa"),"360",IF(RIGHT(K97,4)="cpou","361",IF(OR(RIGHT(K97,4)="apou",RIGHT(K97,6)="molinf"),"363",IF(RIGHT(K97,4)="netp","364",IF(RIGHT(K97,4)="cmtr","365",IF(LEFT(K97,4)="form","873",IF(RIGHT(K97,7)="ce-cppt","902",""))))))))))</f>
        <v>363</v>
      </c>
      <c r="K100" s="66">
        <f ca="1">IF(J100="","",IF(OR(J$3=Recap!$A$50,J$3=Recap!$A$51,J$3=Recap!$A$52,J$3=Recap!$A$53,J$3=Recap!$A$54,J$3=Recap!$A$55,J$3=Recap!$A$56,J$3=Recap!$A$57,J$3=Recap!$A$58,J$3=Recap!$A$59,J$3=Recap!$A$60,J$3=Recap!$A$61),(J99+K99)/1,J99+K99))</f>
        <v>0.31666666666666671</v>
      </c>
      <c r="L100" s="86" t="str">
        <f>IF(RIGHT(M97,4)="cuht","171",IF(RIGHT(M97,4)="netu","172",IF(RIGHT(M97,4)="auht","173",IF(OR(RIGHT(M97,4)="ppou",RIGHT(M97,5)="prepa"),"360",IF(RIGHT(M97,4)="cpou","361",IF(OR(RIGHT(M97,4)="apou",RIGHT(M97,6)="molinf"),"363",IF(RIGHT(M97,4)="netp","364",IF(RIGHT(M97,4)="cmtr","365",IF(LEFT(M97,4)="form","873",IF(RIGHT(M97,7)="ce-cppt","902",""))))))))))</f>
        <v/>
      </c>
      <c r="M100" s="86" t="str">
        <f>IF(L100="","",IF(OR(L$3=Recap!$A$50,L$3=Recap!$A$51,L$3=Recap!$A$52,L$3=Recap!$A$53,L$3=Recap!$A$54,L$3=Recap!$A$55,L$3=Recap!$A$56,L$3=Recap!$A$57,L$3=Recap!$A$58,L$3=Recap!$A$59,L$3=Recap!$A$60,L$3=Recap!$A$61),(L99+M99)/1,L99+M99))</f>
        <v/>
      </c>
      <c r="N100" s="86" t="str">
        <f>IF(RIGHT(O97,4)="cuht","171",IF(RIGHT(O97,4)="netu","172",IF(RIGHT(O97,4)="auht","173",IF(OR(RIGHT(O97,4)="ppou",RIGHT(O97,5)="prepa"),"360",IF(RIGHT(O97,4)="cpou","361",IF(OR(RIGHT(O97,4)="apou",RIGHT(O97,6)="molinf"),"363",IF(RIGHT(O97,4)="netp","364",IF(RIGHT(O97,4)="cmtr","365",IF(LEFT(O97,4)="form","873",IF(RIGHT(O97,7)="ce-cppt","902",""))))))))))</f>
        <v/>
      </c>
      <c r="O100" s="86" t="str">
        <f>IF(N100="","",IF(OR(N$3=Recap!$A$50,N$3=Recap!$A$51,N$3=Recap!$A$52,N$3=Recap!$A$53,N$3=Recap!$A$54,N$3=Recap!$A$55,N$3=Recap!$A$56,N$3=Recap!$A$57,N$3=Recap!$A$58,N$3=Recap!$A$59,N$3=Recap!$A$60,N$3=Recap!$A$61),(N99+O99)/1,N99+O99))</f>
        <v/>
      </c>
      <c r="P100" s="66" t="str">
        <f>IF(RIGHT(Q97,4)="cuht","171",IF(RIGHT(Q97,4)="netu","172",IF(RIGHT(Q97,4)="auht","173",IF(OR(RIGHT(Q97,4)="ppou",RIGHT(Q97,5)="prepa"),"360",IF(RIGHT(Q97,4)="cpou","361",IF(OR(RIGHT(Q97,4)="apou",RIGHT(Q97,6)="molinf"),"363",IF(RIGHT(Q97,4)="netp","364",IF(RIGHT(Q97,4)="cmtr","365",IF(LEFT(Q97,4)="form","873",IF(RIGHT(Q97,7)="ce-cppt","902",""))))))))))</f>
        <v>363</v>
      </c>
      <c r="Q100" s="66">
        <f ca="1">IF(P100="","",IF(OR(P$3=Recap!$A$50,P$3=Recap!$A$51,P$3=Recap!$A$52,P$3=Recap!$A$53,P$3=Recap!$A$54,P$3=Recap!$A$55,P$3=Recap!$A$56,P$3=Recap!$A$57,P$3=Recap!$A$58,P$3=Recap!$A$59,P$3=Recap!$A$60,P$3=Recap!$A$61),(P99+Q99)/1,P99+Q99))</f>
        <v>0.31666666666666671</v>
      </c>
      <c r="R100" s="66" t="str">
        <f>IF(RIGHT(S97,4)="cuht","171",IF(RIGHT(S97,4)="netu","172",IF(RIGHT(S97,4)="auht","173",IF(OR(RIGHT(S97,4)="ppou",RIGHT(S97,5)="prepa"),"360",IF(RIGHT(S97,4)="cpou","361",IF(OR(RIGHT(S97,4)="apou",RIGHT(S97,6)="molinf"),"363",IF(RIGHT(S97,4)="netp","364",IF(RIGHT(S97,4)="cmtr","365",IF(LEFT(S97,4)="form","873",IF(RIGHT(S97,7)="ce-cppt","902",""))))))))))</f>
        <v>361</v>
      </c>
      <c r="S100" s="66">
        <f ca="1">IF(R100="","",IF(OR(R$3=Recap!$A$50,R$3=Recap!$A$51,R$3=Recap!$A$52,R$3=Recap!$A$53,R$3=Recap!$A$54,R$3=Recap!$A$55,R$3=Recap!$A$56,R$3=Recap!$A$57,R$3=Recap!$A$58,R$3=Recap!$A$59,R$3=Recap!$A$60,R$3=Recap!$A$61),(R99+S99)/1,R99+S99))</f>
        <v>0.31666666666666671</v>
      </c>
      <c r="T100" s="66" t="str">
        <f>IF(RIGHT(U97,4)="cuht","171",IF(RIGHT(U97,4)="netu","172",IF(RIGHT(U97,4)="auht","173",IF(OR(RIGHT(U97,4)="ppou",RIGHT(U97,5)="prepa"),"360",IF(RIGHT(U97,4)="cpou","361",IF(OR(RIGHT(U97,4)="apou",RIGHT(U97,6)="molinf"),"363",IF(RIGHT(U97,4)="netp","364",IF(RIGHT(U97,4)="cmtr","365",IF(LEFT(U97,4)="form","873",IF(RIGHT(U97,7)="ce-cppt","902",""))))))))))</f>
        <v>361</v>
      </c>
      <c r="U100" s="66">
        <f ca="1">IF(T100="","",IF(OR(T$3=Recap!$A$50,T$3=Recap!$A$51,T$3=Recap!$A$52,T$3=Recap!$A$53,T$3=Recap!$A$54,T$3=Recap!$A$55,T$3=Recap!$A$56,T$3=Recap!$A$57,T$3=Recap!$A$58,T$3=Recap!$A$59,T$3=Recap!$A$60,T$3=Recap!$A$61),(T99+U99)/1,T99+U99))</f>
        <v>0.31666666666666671</v>
      </c>
      <c r="V100" s="66" t="str">
        <f>IF(RIGHT(W97,4)="cuht","171",IF(RIGHT(W97,4)="netu","172",IF(RIGHT(W97,4)="auht","173",IF(OR(RIGHT(W97,4)="ppou",RIGHT(W97,5)="prepa"),"360",IF(RIGHT(W97,4)="cpou","361",IF(OR(RIGHT(W97,4)="apou",RIGHT(W97,6)="molinf"),"363",IF(RIGHT(W97,4)="netp","364",IF(RIGHT(W97,4)="cmtr","365",IF(LEFT(W97,4)="form","873",IF(RIGHT(W97,7)="ce-cppt","902",""))))))))))</f>
        <v>173</v>
      </c>
      <c r="W100" s="66">
        <f ca="1">IF(V100="","",IF(OR(V$3=Recap!$A$50,V$3=Recap!$A$51,V$3=Recap!$A$52,V$3=Recap!$A$53,V$3=Recap!$A$54,V$3=Recap!$A$55,V$3=Recap!$A$56,V$3=Recap!$A$57,V$3=Recap!$A$58,V$3=Recap!$A$59,V$3=Recap!$A$60,V$3=Recap!$A$61),(V99+W99)/1,V99+W99))</f>
        <v>0.31666666666666665</v>
      </c>
      <c r="X100" s="66" t="str">
        <f>IF(RIGHT(Y97,4)="cuht","171",IF(RIGHT(Y97,4)="netu","172",IF(RIGHT(Y97,4)="auht","173",IF(OR(RIGHT(Y97,4)="ppou",RIGHT(Y97,5)="prepa"),"360",IF(RIGHT(Y97,4)="cpou","361",IF(OR(RIGHT(Y97,4)="apou",RIGHT(Y97,6)="molinf"),"363",IF(RIGHT(Y97,4)="netp","364",IF(RIGHT(Y97,4)="cmtr","365",IF(LEFT(Y97,4)="form","873",IF(RIGHT(Y97,7)="ce-cppt","902",""))))))))))</f>
        <v>361</v>
      </c>
      <c r="Y100" s="66">
        <f ca="1">IF(X100="","",IF(OR(X$3=Recap!$A$50,X$3=Recap!$A$51,X$3=Recap!$A$52,X$3=Recap!$A$53,X$3=Recap!$A$54,X$3=Recap!$A$55,X$3=Recap!$A$56,X$3=Recap!$A$57,X$3=Recap!$A$58,X$3=Recap!$A$59,X$3=Recap!$A$60,X$3=Recap!$A$61),(X99+Y99)/1,X99+Y99))</f>
        <v>0.31666666666666671</v>
      </c>
      <c r="Z100" s="86" t="str">
        <f>IF(RIGHT(AA97,4)="cuht","171",IF(RIGHT(AA97,4)="netu","172",IF(RIGHT(AA97,4)="auht","173",IF(OR(RIGHT(AA97,4)="ppou",RIGHT(AA97,5)="prepa"),"360",IF(RIGHT(AA97,4)="cpou","361",IF(OR(RIGHT(AA97,4)="apou",RIGHT(AA97,6)="molinf"),"363",IF(RIGHT(AA97,4)="netp","364",IF(RIGHT(AA97,4)="cmtr","365",IF(LEFT(AA97,4)="form","873",IF(RIGHT(AA97,7)="ce-cppt","902",""))))))))))</f>
        <v>361</v>
      </c>
      <c r="AA100" s="86">
        <f ca="1">IF(Z100="","",IF(OR(Z$3=Recap!$A$50,Z$3=Recap!$A$51,Z$3=Recap!$A$52,Z$3=Recap!$A$53,Z$3=Recap!$A$54,Z$3=Recap!$A$55,Z$3=Recap!$A$56,Z$3=Recap!$A$57,Z$3=Recap!$A$58,Z$3=Recap!$A$59,Z$3=Recap!$A$60,Z$3=Recap!$A$61),(Z99+AA99)/1,Z99+AA99))</f>
        <v>0.31666666666666671</v>
      </c>
      <c r="AB100" s="86" t="str">
        <f>IF(RIGHT(AC97,4)="cuht","171",IF(RIGHT(AC97,4)="netu","172",IF(RIGHT(AC97,4)="auht","173",IF(OR(RIGHT(AC97,4)="ppou",RIGHT(AC97,5)="prepa"),"360",IF(RIGHT(AC97,4)="cpou","361",IF(OR(RIGHT(AC97,4)="apou",RIGHT(AC97,6)="molinf"),"363",IF(RIGHT(AC97,4)="netp","364",IF(RIGHT(AC97,4)="cmtr","365",IF(LEFT(AC97,4)="form","873",IF(RIGHT(AC97,7)="ce-cppt","902",""))))))))))</f>
        <v/>
      </c>
      <c r="AC100" s="86" t="str">
        <f>IF(AB100="","",IF(OR(AB$3=Recap!$A$50,AB$3=Recap!$A$51,AB$3=Recap!$A$52,AB$3=Recap!$A$53,AB$3=Recap!$A$54,AB$3=Recap!$A$55,AB$3=Recap!$A$56,AB$3=Recap!$A$57,AB$3=Recap!$A$58,AB$3=Recap!$A$59,AB$3=Recap!$A$60,AB$3=Recap!$A$61),(AB99+AC99)/1,AB99+AC99))</f>
        <v/>
      </c>
      <c r="AD100" s="61"/>
      <c r="AE100" s="66" t="str">
        <f>IF(RIGHT(AF97,4)="cuht","171",IF(RIGHT(AF97,4)="netu","172",IF(RIGHT(AF97,4)="auht","173",IF(OR(RIGHT(AF97,4)="ppou",RIGHT(AF97,5)="prepa"),"360",IF(RIGHT(AF97,4)="cpou","361",IF(OR(RIGHT(AF97,4)="apou",RIGHT(AF97,6)="molinf"),"363",IF(RIGHT(AF97,4)="netp","364",IF(RIGHT(AF97,4)="cmtr","365",IF(LEFT(AF97,4)="form","873",IF(RIGHT(AF97,7)="ce-cppt","902",""))))))))))</f>
        <v>173</v>
      </c>
      <c r="AF100" s="66">
        <f ca="1">IF(AE100="","",IF(OR(AE$3=Recap!$A$50,AE$3=Recap!$A$51,AE$3=Recap!$A$52,AE$3=Recap!$A$53,AE$3=Recap!$A$54,AE$3=Recap!$A$55,AE$3=Recap!$A$56,AE$3=Recap!$A$57,AE$3=Recap!$A$58,AE$3=Recap!$A$59,AE$3=Recap!$A$60,AE$3=Recap!$A$61),(AE99+AF99)/1,AE99+AF99))</f>
        <v>0</v>
      </c>
      <c r="AG100" s="86" t="str">
        <f>IF(RIGHT(AH97,4)="cuht","171",IF(RIGHT(AH97,4)="netu","172",IF(RIGHT(AH97,4)="auht","173",IF(OR(RIGHT(AH97,4)="ppou",RIGHT(AH97,5)="prepa"),"360",IF(RIGHT(AH97,4)="cpou","361",IF(OR(RIGHT(AH97,4)="apou",RIGHT(AH97,6)="molinf"),"363",IF(RIGHT(AH97,4)="netp","364",IF(RIGHT(AH97,4)="cmtr","365",IF(LEFT(AH97,4)="form","873",IF(RIGHT(AH97,7)="ce-cppt","902",""))))))))))</f>
        <v/>
      </c>
      <c r="AH100" s="86" t="str">
        <f>IF(AG100="","",IF(OR(AG$3=Recap!$A$50,AG$3=Recap!$A$51,AG$3=Recap!$A$52,AG$3=Recap!$A$53,AG$3=Recap!$A$54,AG$3=Recap!$A$55,AG$3=Recap!$A$56,AG$3=Recap!$A$57,AG$3=Recap!$A$58,AG$3=Recap!$A$59,AG$3=Recap!$A$60,AG$3=Recap!$A$61),(AG99+AH99)/1,AG99+AH99))</f>
        <v/>
      </c>
      <c r="AI100" s="66" t="str">
        <f>IF(RIGHT(AJ97,4)="cuht","171",IF(RIGHT(AJ97,4)="netu","172",IF(RIGHT(AJ97,4)="auht","173",IF(OR(RIGHT(AJ97,4)="ppou",RIGHT(AJ97,5)="prepa"),"360",IF(RIGHT(AJ97,4)="cpou","361",IF(OR(RIGHT(AJ97,4)="apou",RIGHT(AJ97,6)="molinf"),"363",IF(RIGHT(AJ97,4)="netp","364",IF(RIGHT(AJ97,4)="cmtr","365",IF(LEFT(AJ97,4)="form","873",IF(RIGHT(AJ97,7)="ce-cppt","902",""))))))))))</f>
        <v/>
      </c>
      <c r="AJ100" s="66" t="str">
        <f>IF(AI100="","",IF(OR(AI$3=Recap!$A$50,AI$3=Recap!$A$51,AI$3=Recap!$A$52,AI$3=Recap!$A$53,AI$3=Recap!$A$54,AI$3=Recap!$A$55,AI$3=Recap!$A$56,AI$3=Recap!$A$57,AI$3=Recap!$A$58,AI$3=Recap!$A$59,AI$3=Recap!$A$60,AI$3=Recap!$A$61),(AI99+AJ99)/1,AI99+AJ99))</f>
        <v/>
      </c>
      <c r="AK100" s="66" t="str">
        <f>IF(RIGHT(AL97,4)="cuht","171",IF(RIGHT(AL97,4)="netu","172",IF(RIGHT(AL97,4)="auht","173",IF(OR(RIGHT(AL97,4)="ppou",RIGHT(AL97,5)="prepa"),"360",IF(RIGHT(AL97,4)="cpou","361",IF(OR(RIGHT(AL97,4)="apou",RIGHT(AL97,6)="molinf"),"363",IF(RIGHT(AL97,4)="netp","364",IF(RIGHT(AL97,4)="cmtr","365",IF(LEFT(AL97,4)="form","873",IF(RIGHT(AL97,7)="ce-cppt","902",""))))))))))</f>
        <v>361</v>
      </c>
      <c r="AL100" s="66">
        <f ca="1">IF(AK100="","",IF(OR(AK$3=Recap!$A$50,AK$3=Recap!$A$51,AK$3=Recap!$A$52,AK$3=Recap!$A$53,AK$3=Recap!$A$54,AK$3=Recap!$A$55,AK$3=Recap!$A$56,AK$3=Recap!$A$57,AK$3=Recap!$A$58,AK$3=Recap!$A$59,AK$3=Recap!$A$60,AK$3=Recap!$A$61),(AK99+AL99)/1,AK99+AL99))</f>
        <v>0</v>
      </c>
      <c r="AM100" s="66" t="str">
        <f>IF(RIGHT(AN97,4)="cuht","171",IF(RIGHT(AN97,4)="netu","172",IF(RIGHT(AN97,4)="auht","173",IF(OR(RIGHT(AN97,4)="ppou",RIGHT(AN97,5)="prepa"),"360",IF(RIGHT(AN97,4)="cpou","361",IF(OR(RIGHT(AN97,4)="apou",RIGHT(AN97,6)="molinf"),"363",IF(RIGHT(AN97,4)="netp","364",IF(RIGHT(AN97,4)="cmtr","365",IF(LEFT(AN97,4)="form","873",IF(RIGHT(AN97,7)="ce-cppt","902",""))))))))))</f>
        <v/>
      </c>
      <c r="AN100" s="66" t="str">
        <f>IF(AM100="","",IF(OR(AM$3=Recap!$A$50,AM$3=Recap!$A$51,AM$3=Recap!$A$52,AM$3=Recap!$A$53,AM$3=Recap!$A$54,AM$3=Recap!$A$55,AM$3=Recap!$A$56,AM$3=Recap!$A$57,AM$3=Recap!$A$58,AM$3=Recap!$A$59,AM$3=Recap!$A$60,AM$3=Recap!$A$61),(AM99+AN99)/1,AM99+AN99))</f>
        <v/>
      </c>
      <c r="AO100" s="86" t="str">
        <f>IF(RIGHT(AP97,4)="cuht","171",IF(RIGHT(AP97,4)="netu","172",IF(RIGHT(AP97,4)="auht","173",IF(OR(RIGHT(AP97,4)="ppou",RIGHT(AP97,5)="prepa"),"360",IF(RIGHT(AP97,4)="cpou","361",IF(OR(RIGHT(AP97,4)="apou",RIGHT(AP97,6)="molinf"),"363",IF(RIGHT(AP97,4)="netp","364",IF(RIGHT(AP97,4)="cmtr","365",IF(LEFT(AP97,4)="form","873",IF(RIGHT(AP97,7)="ce-cppt","902",""))))))))))</f>
        <v/>
      </c>
      <c r="AP100" s="86" t="str">
        <f>IF(AO100="","",IF(OR(AO$3=Recap!$A$50,AO$3=Recap!$A$51,AO$3=Recap!$A$52,AO$3=Recap!$A$53,AO$3=Recap!$A$54,AO$3=Recap!$A$55,AO$3=Recap!$A$56,AO$3=Recap!$A$57,AO$3=Recap!$A$58,AO$3=Recap!$A$59,AO$3=Recap!$A$60,AO$3=Recap!$A$61),(AO99+AP99)/1,AO99+AP99))</f>
        <v/>
      </c>
      <c r="AQ100" s="86" t="str">
        <f>IF(RIGHT(AR97,4)="cuht","171",IF(RIGHT(AR97,4)="netu","172",IF(RIGHT(AR97,4)="auht","173",IF(OR(RIGHT(AR97,4)="ppou",RIGHT(AR97,5)="prepa"),"360",IF(RIGHT(AR97,4)="cpou","361",IF(OR(RIGHT(AR97,4)="apou",RIGHT(AR97,6)="molinf"),"363",IF(RIGHT(AR97,4)="netp","364",IF(RIGHT(AR97,4)="cmtr","365",IF(LEFT(AR97,4)="form","873",IF(RIGHT(AR97,7)="ce-cppt","902",""))))))))))</f>
        <v/>
      </c>
      <c r="AR100" s="86" t="str">
        <f>IF(AQ100="","",IF(OR(AQ$3=Recap!$A$50,AQ$3=Recap!$A$51,AQ$3=Recap!$A$52,AQ$3=Recap!$A$53,AQ$3=Recap!$A$54,AQ$3=Recap!$A$55,AQ$3=Recap!$A$56,AQ$3=Recap!$A$57,AQ$3=Recap!$A$58,AQ$3=Recap!$A$59,AQ$3=Recap!$A$60,AQ$3=Recap!$A$61),(AQ99+AR99)/1,AQ99+AR99))</f>
        <v/>
      </c>
      <c r="AS100" s="61"/>
      <c r="AT100" s="66" t="str">
        <f>IF(RIGHT(AU97,4)="cuht","171",IF(RIGHT(AU97,4)="netu","172",IF(RIGHT(AU97,4)="auht","173",IF(OR(RIGHT(AU97,4)="ppou",RIGHT(AU97,5)="prepa"),"360",IF(RIGHT(AU97,4)="cpou","361",IF(OR(RIGHT(AU97,4)="apou",RIGHT(AU97,6)="molinf"),"363",IF(RIGHT(AU97,4)="netp","364",IF(RIGHT(AU97,4)="cmtr","365",IF(LEFT(AU97,4)="form","873",IF(RIGHT(AU97,7)="ce-cppt","902",""))))))))))</f>
        <v/>
      </c>
      <c r="AU100" s="66" t="str">
        <f>IF(AT100="","",IF(OR(AT$3=Recap!$A$50,AT$3=Recap!$A$51,AT$3=Recap!$A$52,AT$3=Recap!$A$53,AT$3=Recap!$A$54,AT$3=Recap!$A$55,AT$3=Recap!$A$56,AT$3=Recap!$A$57,AT$3=Recap!$A$58,AT$3=Recap!$A$59,AT$3=Recap!$A$60,AT$3=Recap!$A$61),(AT99+AU99)/1,AT99+AU99))</f>
        <v/>
      </c>
      <c r="AV100" s="86" t="str">
        <f>IF(RIGHT(AW97,4)="cuht","171",IF(RIGHT(AW97,4)="netu","172",IF(RIGHT(AW97,4)="auht","173",IF(OR(RIGHT(AW97,4)="ppou",RIGHT(AW97,5)="prepa"),"360",IF(RIGHT(AW97,4)="cpou","361",IF(OR(RIGHT(AW97,4)="apou",RIGHT(AW97,6)="molinf"),"363",IF(RIGHT(AW97,4)="netp","364",IF(RIGHT(AW97,4)="cmtr","365",IF(LEFT(AW97,4)="form","873",IF(RIGHT(AW97,7)="ce-cppt","902",""))))))))))</f>
        <v/>
      </c>
      <c r="AW100" s="86" t="str">
        <f>IF(AV100="","",IF(OR(AV$3=Recap!$A$50,AV$3=Recap!$A$51,AV$3=Recap!$A$52,AV$3=Recap!$A$53,AV$3=Recap!$A$54,AV$3=Recap!$A$55,AV$3=Recap!$A$56,AV$3=Recap!$A$57,AV$3=Recap!$A$58,AV$3=Recap!$A$59,AV$3=Recap!$A$60,AV$3=Recap!$A$61),(AV99+AW99)/1,AV99+AW99))</f>
        <v/>
      </c>
      <c r="AX100" s="66" t="str">
        <f>IF(RIGHT(AY97,4)="cuht","171",IF(RIGHT(AY97,4)="netu","172",IF(RIGHT(AY97,4)="auht","173",IF(OR(RIGHT(AY97,4)="ppou",RIGHT(AY97,5)="prepa"),"360",IF(RIGHT(AY97,4)="cpou","361",IF(OR(RIGHT(AY97,4)="apou",RIGHT(AY97,6)="molinf"),"363",IF(RIGHT(AY97,4)="netp","364",IF(RIGHT(AY97,4)="cmtr","365",IF(LEFT(AY97,4)="form","873",IF(RIGHT(AY97,7)="ce-cppt","902",""))))))))))</f>
        <v/>
      </c>
      <c r="AY100" s="66" t="str">
        <f>IF(AX100="","",IF(OR(AX$3=Recap!$A$50,AX$3=Recap!$A$51,AX$3=Recap!$A$52,AX$3=Recap!$A$53,AX$3=Recap!$A$54,AX$3=Recap!$A$55,AX$3=Recap!$A$56,AX$3=Recap!$A$57,AX$3=Recap!$A$58,AX$3=Recap!$A$59,AX$3=Recap!$A$60,AX$3=Recap!$A$61),(AX99+AY99)/1,AX99+AY99))</f>
        <v/>
      </c>
      <c r="AZ100" s="66" t="str">
        <f>IF(RIGHT(BA97,4)="cuht","171",IF(RIGHT(BA97,4)="netu","172",IF(RIGHT(BA97,4)="auht","173",IF(OR(RIGHT(BA97,4)="ppou",RIGHT(BA97,5)="prepa"),"360",IF(RIGHT(BA97,4)="cpou","361",IF(OR(RIGHT(BA97,4)="apou",RIGHT(BA97,6)="molinf"),"363",IF(RIGHT(BA97,4)="netp","364",IF(RIGHT(BA97,4)="cmtr","365",IF(LEFT(BA97,4)="form","873",IF(RIGHT(BA97,7)="ce-cppt","902",""))))))))))</f>
        <v/>
      </c>
      <c r="BA100" s="66" t="str">
        <f>IF(AZ100="","",IF(OR(AZ$3=Recap!$A$50,AZ$3=Recap!$A$51,AZ$3=Recap!$A$52,AZ$3=Recap!$A$53,AZ$3=Recap!$A$54,AZ$3=Recap!$A$55,AZ$3=Recap!$A$56,AZ$3=Recap!$A$57,AZ$3=Recap!$A$58,AZ$3=Recap!$A$59,AZ$3=Recap!$A$60,AZ$3=Recap!$A$61),(AZ99+BA99)/1,AZ99+BA99))</f>
        <v/>
      </c>
      <c r="BB100" s="66" t="str">
        <f>IF(RIGHT(BC97,4)="cuht","171",IF(RIGHT(BC97,4)="netu","172",IF(RIGHT(BC97,4)="auht","173",IF(OR(RIGHT(BC97,4)="ppou",RIGHT(BC97,5)="prepa"),"360",IF(RIGHT(BC97,4)="cpou","361",IF(OR(RIGHT(BC97,4)="apou",RIGHT(BC97,6)="molinf"),"363",IF(RIGHT(BC97,4)="netp","364",IF(RIGHT(BC97,4)="cmtr","365",IF(LEFT(BC97,4)="form","873",IF(RIGHT(BC97,7)="ce-cppt","902",""))))))))))</f>
        <v/>
      </c>
      <c r="BC100" s="66" t="str">
        <f>IF(BB100="","",IF(OR(BB$3=Recap!$A$50,BB$3=Recap!$A$51,BB$3=Recap!$A$52,BB$3=Recap!$A$53,BB$3=Recap!$A$54,BB$3=Recap!$A$55,BB$3=Recap!$A$56,BB$3=Recap!$A$57,BB$3=Recap!$A$58,BB$3=Recap!$A$59,BB$3=Recap!$A$60,BB$3=Recap!$A$61),(BB99+BC99)/1,BB99+BC99))</f>
        <v/>
      </c>
      <c r="BD100" s="66" t="str">
        <f>IF(RIGHT(BE97,4)="cuht","171",IF(RIGHT(BE97,4)="netu","172",IF(RIGHT(BE97,4)="auht","173",IF(OR(RIGHT(BE97,4)="ppou",RIGHT(BE97,5)="prepa"),"360",IF(RIGHT(BE97,4)="cpou","361",IF(OR(RIGHT(BE97,4)="apou",RIGHT(BE97,6)="molinf"),"363",IF(RIGHT(BE97,4)="netp","364",IF(RIGHT(BE97,4)="cmtr","365",IF(LEFT(BE97,4)="form","873",IF(RIGHT(BE97,7)="ce-cppt","902",""))))))))))</f>
        <v/>
      </c>
      <c r="BE100" s="66" t="str">
        <f>IF(BD100="","",IF(OR(BD$3=Recap!$A$50,BD$3=Recap!$A$51,BD$3=Recap!$A$52,BD$3=Recap!$A$53,BD$3=Recap!$A$54,BD$3=Recap!$A$55,BD$3=Recap!$A$56,BD$3=Recap!$A$57,BD$3=Recap!$A$58,BD$3=Recap!$A$59,BD$3=Recap!$A$60,BD$3=Recap!$A$61),(BD99+BE99)/1,BD99+BE99))</f>
        <v/>
      </c>
      <c r="BF100" s="66" t="str">
        <f>IF(RIGHT(BG97,4)="cuht","171",IF(RIGHT(BG97,4)="netu","172",IF(RIGHT(BG97,4)="auht","173",IF(OR(RIGHT(BG97,4)="ppou",RIGHT(BG97,5)="prepa"),"360",IF(RIGHT(BG97,4)="cpou","361",IF(OR(RIGHT(BG97,4)="apou",RIGHT(BG97,6)="molinf"),"363",IF(RIGHT(BG97,4)="netp","364",IF(RIGHT(BG97,4)="cmtr","365",IF(LEFT(BG97,4)="form","873",IF(RIGHT(BG97,7)="ce-cppt","902",""))))))))))</f>
        <v/>
      </c>
      <c r="BG100" s="66" t="str">
        <f>IF(BF100="","",IF(OR(BF$3=Recap!$A$50,BF$3=Recap!$A$51,BF$3=Recap!$A$52,BF$3=Recap!$A$53,BF$3=Recap!$A$54,BF$3=Recap!$A$55,BF$3=Recap!$A$56,BF$3=Recap!$A$57,BF$3=Recap!$A$58,BF$3=Recap!$A$59,BF$3=Recap!$A$60,BF$3=Recap!$A$61),(BF99+BG99)/1,BF99+BG99))</f>
        <v/>
      </c>
      <c r="BH100" s="12"/>
    </row>
    <row r="101" spans="1:60" ht="14.4" customHeight="1" x14ac:dyDescent="0.3">
      <c r="A101" s="125" t="s">
        <v>78</v>
      </c>
      <c r="B101" s="81"/>
      <c r="C101" s="100"/>
      <c r="D101" s="71">
        <v>0.35416666666666669</v>
      </c>
      <c r="E101" s="120" t="s">
        <v>40</v>
      </c>
      <c r="F101" s="68">
        <v>0.33333333333333331</v>
      </c>
      <c r="G101" s="120" t="s">
        <v>40</v>
      </c>
      <c r="H101" s="68">
        <v>0.33333333333333331</v>
      </c>
      <c r="I101" s="112" t="s">
        <v>38</v>
      </c>
      <c r="J101" s="68">
        <v>0.33333333333333331</v>
      </c>
      <c r="K101" s="120" t="s">
        <v>40</v>
      </c>
      <c r="L101" s="79"/>
      <c r="M101" s="100"/>
      <c r="N101" s="79"/>
      <c r="O101" s="98"/>
      <c r="P101" s="55">
        <v>0.33333333333333331</v>
      </c>
      <c r="Q101" s="102" t="s">
        <v>40</v>
      </c>
      <c r="R101" s="55">
        <v>0.33333333333333331</v>
      </c>
      <c r="S101" s="102" t="s">
        <v>54</v>
      </c>
      <c r="T101" s="55">
        <v>0.33333333333333331</v>
      </c>
      <c r="U101" s="102" t="s">
        <v>54</v>
      </c>
      <c r="V101" s="55">
        <v>0.33333333333333331</v>
      </c>
      <c r="W101" s="102" t="s">
        <v>54</v>
      </c>
      <c r="X101" s="55">
        <v>0.33333333333333331</v>
      </c>
      <c r="Y101" s="102" t="s">
        <v>40</v>
      </c>
      <c r="Z101" s="79"/>
      <c r="AA101" s="116"/>
      <c r="AB101" s="79"/>
      <c r="AC101" s="118"/>
      <c r="AD101" s="97">
        <f ca="1">SUM(P103:AC103)</f>
        <v>1.7604166666666665</v>
      </c>
      <c r="AE101" s="55">
        <v>0.33333333333333331</v>
      </c>
      <c r="AF101" s="102" t="s">
        <v>40</v>
      </c>
      <c r="AG101" s="79"/>
      <c r="AH101" s="116" t="s">
        <v>27</v>
      </c>
      <c r="AI101" s="55">
        <v>0.33333333333333331</v>
      </c>
      <c r="AJ101" s="102" t="s">
        <v>65</v>
      </c>
      <c r="AK101" s="55">
        <v>0.33333333333333331</v>
      </c>
      <c r="AL101" s="102" t="s">
        <v>54</v>
      </c>
      <c r="AM101" s="55">
        <v>0.33333333333333331</v>
      </c>
      <c r="AN101" s="102" t="s">
        <v>65</v>
      </c>
      <c r="AO101" s="79">
        <v>0.33333333333333331</v>
      </c>
      <c r="AP101" s="102" t="s">
        <v>65</v>
      </c>
      <c r="AQ101" s="79"/>
      <c r="AR101" s="118"/>
      <c r="AS101" s="97">
        <f ca="1">SUM(AE103:AR103)</f>
        <v>0</v>
      </c>
      <c r="AT101" s="55"/>
      <c r="AU101" s="106"/>
      <c r="AV101" s="79"/>
      <c r="AW101" s="116"/>
      <c r="AX101" s="57"/>
      <c r="AY101" s="106"/>
      <c r="AZ101" s="57"/>
      <c r="BA101" s="106"/>
      <c r="BB101" s="57"/>
      <c r="BC101" s="106"/>
      <c r="BD101" s="57"/>
      <c r="BE101" s="106"/>
      <c r="BF101" s="57"/>
      <c r="BG101" s="122"/>
      <c r="BH101" s="124">
        <f ca="1">SUM(AT103:BG103)</f>
        <v>0</v>
      </c>
    </row>
    <row r="102" spans="1:60" ht="16.2" thickBot="1" x14ac:dyDescent="0.35">
      <c r="A102" s="126"/>
      <c r="B102" s="82"/>
      <c r="C102" s="101"/>
      <c r="D102" s="72">
        <v>0.75</v>
      </c>
      <c r="E102" s="121"/>
      <c r="F102" s="70">
        <v>0.69791666666666663</v>
      </c>
      <c r="G102" s="121"/>
      <c r="H102" s="72">
        <v>0.69791666666666663</v>
      </c>
      <c r="I102" s="113"/>
      <c r="J102" s="70">
        <v>0.69791666666666663</v>
      </c>
      <c r="K102" s="121"/>
      <c r="L102" s="80"/>
      <c r="M102" s="101"/>
      <c r="N102" s="80"/>
      <c r="O102" s="99"/>
      <c r="P102" s="56">
        <v>0.69791666666666663</v>
      </c>
      <c r="Q102" s="103"/>
      <c r="R102" s="56">
        <v>0.69791666666666663</v>
      </c>
      <c r="S102" s="103"/>
      <c r="T102" s="56">
        <v>0.69791666666666663</v>
      </c>
      <c r="U102" s="103"/>
      <c r="V102" s="56">
        <v>0.69791666666666663</v>
      </c>
      <c r="W102" s="103"/>
      <c r="X102" s="56">
        <v>0.69791666666666663</v>
      </c>
      <c r="Y102" s="103"/>
      <c r="Z102" s="80"/>
      <c r="AA102" s="117"/>
      <c r="AB102" s="80"/>
      <c r="AC102" s="119"/>
      <c r="AD102" s="97"/>
      <c r="AE102" s="56">
        <v>0.69791666666666663</v>
      </c>
      <c r="AF102" s="103"/>
      <c r="AG102" s="80"/>
      <c r="AH102" s="117"/>
      <c r="AI102" s="56">
        <v>0.69791666666666663</v>
      </c>
      <c r="AJ102" s="103"/>
      <c r="AK102" s="56">
        <v>0.69791666666666663</v>
      </c>
      <c r="AL102" s="103"/>
      <c r="AM102" s="56">
        <v>0.69791666666666663</v>
      </c>
      <c r="AN102" s="103"/>
      <c r="AO102" s="80">
        <v>0.69791666666666663</v>
      </c>
      <c r="AP102" s="103"/>
      <c r="AQ102" s="80"/>
      <c r="AR102" s="119"/>
      <c r="AS102" s="97"/>
      <c r="AT102" s="56"/>
      <c r="AU102" s="107"/>
      <c r="AV102" s="80"/>
      <c r="AW102" s="117"/>
      <c r="AX102" s="58"/>
      <c r="AY102" s="107"/>
      <c r="AZ102" s="58"/>
      <c r="BA102" s="107"/>
      <c r="BB102" s="58"/>
      <c r="BC102" s="107"/>
      <c r="BD102" s="58"/>
      <c r="BE102" s="107"/>
      <c r="BF102" s="58"/>
      <c r="BG102" s="123"/>
      <c r="BH102" s="124"/>
    </row>
    <row r="103" spans="1:60" ht="15" customHeight="1" x14ac:dyDescent="0.35">
      <c r="A103" s="52"/>
      <c r="B103" s="66">
        <f ca="1">IF(B$3&gt;$BI$4,0,IF(OR(ISBLANK(B101),ISBLANK(B102),ISBLANK(C101),LEFT(C101,4)="jour",LEFT(C101,4)="form"),0,IF(COUNTIF(fériés,B$3)&gt;0,MOD((B102-B101),1)*1,MOD((B102-B101),1))))</f>
        <v>0</v>
      </c>
      <c r="C103" s="66">
        <f ca="1">IF(B$3&gt;$BI$4,0,IF(AND(ISNUMBER(B101),ISNUMBER(B102),OR(LEFT(C101,4)="jour",LEFT(C101,4)="form")),IF(COUNTIF(fériés,B$3)&gt;0,MOD(-$BH$4+(B102-B101),1)*1,MOD(-$BH$4+(B102-B101),1)),IF(AND(ISBLANK(B101),ISBLANK(B102)),IF(OR(C101="r",C101="c",C101="a",C101="m",C101="f",C101="cp",C101="s",C101="congé parent"),$BH$3,0),0)))</f>
        <v>0</v>
      </c>
      <c r="D103" s="66">
        <f ca="1">IF(D$3&gt;$BI$4,0,IF(OR(ISBLANK(D101),ISBLANK(D102),ISBLANK(E101),LEFT(E101,4)="jour",LEFT(E101,4)="form"),0,IF(COUNTIF(fériés,D$3)&gt;0,MOD((D102-D101),1)*1,MOD((D102-D101),1))))</f>
        <v>0</v>
      </c>
      <c r="E103" s="66">
        <f ca="1">IF(D$3&gt;$BI$4,0,IF(AND(ISNUMBER(D101),ISNUMBER(D102),OR(LEFT(E101,4)="jour",LEFT(E101,4)="form")),IF(COUNTIF(fériés,D$3)&gt;0,MOD(-$BH$4+(D102-D101),1)*1,MOD(-$BH$4+(D102-D101),1)),IF(AND(ISBLANK(D101),ISBLANK(D102)),IF(OR(E101="r",E101="c",E101="a",E101="m",E101="f",E101="cp",E101="s",E101="congé parent"),$BH$3,0),0)))</f>
        <v>0.36458333333333331</v>
      </c>
      <c r="F103" s="66">
        <f ca="1">IF(F$3&gt;$BI$4,0,IF(OR(ISBLANK(F101),ISBLANK(F102),ISBLANK(G101),LEFT(G101,4)="jour",LEFT(G101,4)="form"),0,IF(COUNTIF(fériés,F$3)&gt;0,MOD((F102-F101),1)*1,MOD((F102-F101),1))))</f>
        <v>0</v>
      </c>
      <c r="G103" s="66">
        <f ca="1">IF(F$3&gt;$BI$4,0,IF(AND(ISNUMBER(F101),ISNUMBER(F102),OR(LEFT(G101,4)="jour",LEFT(G101,4)="form")),IF(COUNTIF(fériés,F$3)&gt;0,MOD(-$BH$4+(F102-F101),1)*1,MOD(-$BH$4+(F102-F101),1)),IF(AND(ISBLANK(F101),ISBLANK(F102)),IF(OR(G101="r",G101="c",G101="a",G101="m",G101="f",G101="cp",G101="s",G101="congé parent"),$BH$3,0),0)))</f>
        <v>0.33333333333333331</v>
      </c>
      <c r="H103" s="66">
        <f ca="1">IF(H$3&gt;$BI$4,0,IF(OR(ISBLANK(H101),ISBLANK(H102),ISBLANK(I101),LEFT(I101,4)="jour",LEFT(I101,4)="form"),0,IF(COUNTIF(fériés,H$3)&gt;0,MOD((H102-H101),1)*1,MOD((H102-H101),1))))</f>
        <v>0</v>
      </c>
      <c r="I103" s="66">
        <f ca="1">IF(H$3&gt;$BI$4,0,IF(AND(ISNUMBER(H101),ISNUMBER(H102),OR(LEFT(I101,4)="jour",LEFT(I101,4)="form")),IF(COUNTIF(fériés,H$3)&gt;0,MOD(-$BH$4+(H102-H101),1)*1,MOD(-$BH$4+(H102-H101),1)),IF(AND(ISBLANK(H101),ISBLANK(H102)),IF(OR(I101="r",I101="c",I101="a",I101="m",I101="f",I101="cp",I101="s",I101="congé parent"),$BH$3,0),0)))</f>
        <v>0.33333333333333331</v>
      </c>
      <c r="J103" s="66">
        <f ca="1">IF(J$3&gt;$BI$4,0,IF(OR(ISBLANK(J101),ISBLANK(J102),ISBLANK(K101),LEFT(K101,4)="jour",LEFT(K101,4)="form"),0,IF(COUNTIF(fériés,J$3)&gt;0,MOD((J102-J101),1)*1,MOD((J102-J101),1))))</f>
        <v>0</v>
      </c>
      <c r="K103" s="66">
        <f ca="1">IF(J$3&gt;$BI$4,0,IF(AND(ISNUMBER(J101),ISNUMBER(J102),OR(LEFT(K101,4)="jour",LEFT(K101,4)="form")),IF(COUNTIF(fériés,J$3)&gt;0,MOD(-$BH$4+(J102-J101),1)*1,MOD(-$BH$4+(J102-J101),1)),IF(AND(ISBLANK(J101),ISBLANK(J102)),IF(OR(K101="r",K101="c",K101="a",K101="m",K101="f",K101="cp",K101="s",K101="congé parent"),$BH$3,0),0)))</f>
        <v>0.33333333333333331</v>
      </c>
      <c r="L103" s="86">
        <f ca="1">IF(L$3&gt;$BI$4,0,IF(OR(ISBLANK(L101),ISBLANK(L102),ISBLANK(M101),LEFT(M101,4)="jour",LEFT(M101,4)="form"),0,IF(COUNTIF(fériés,L$3)&gt;0,MOD((L102-L101),1)*1,MOD((L102-L101),1))))</f>
        <v>0</v>
      </c>
      <c r="M103" s="86">
        <f ca="1">IF(L$3&gt;$BI$4,0,IF(AND(ISNUMBER(L101),ISNUMBER(L102),OR(LEFT(M101,4)="jour",LEFT(M101,4)="form")),IF(COUNTIF(fériés,L$3)&gt;0,MOD(-$BH$4+(L102-L101),1)*1,MOD(-$BH$4+(L102-L101),1)),IF(AND(ISBLANK(L101),ISBLANK(L102)),IF(OR(M101="r",M101="c",M101="a",M101="m",M101="f",M101="cp",M101="s",M101="congé parent"),$BH$3,0),0)))</f>
        <v>0</v>
      </c>
      <c r="N103" s="86">
        <f ca="1">IF(N$3&gt;$BI$4,0,IF(OR(ISBLANK(N101),ISBLANK(N102),ISBLANK(O101),LEFT(O101,4)="jour",LEFT(O101,4)="form"),0,IF(COUNTIF(fériés,N$3)&gt;0,MOD((N102-N101),1)*1,MOD((N102-N101),1))))</f>
        <v>0</v>
      </c>
      <c r="O103" s="86">
        <f ca="1">IF(N$3&gt;$BI$4,0,IF(AND(ISNUMBER(N101),ISNUMBER(N102),OR(LEFT(O101,4)="jour",LEFT(O101,4)="form")),IF(COUNTIF(fériés,N$3)&gt;0,MOD(-$BH$4+(N102-N101),1)*1,MOD(-$BH$4+(N102-N101),1)),IF(AND(ISBLANK(N101),ISBLANK(N102)),IF(OR(O101="r",O101="c",O101="a",O101="m",O101="f",O101="cp",O101="s",O101="congé parent"),$BH$3,0),0)))</f>
        <v>0</v>
      </c>
      <c r="P103" s="66">
        <f ca="1">IF(P$3&gt;$BI$4,0,IF(OR(ISBLANK(P101),ISBLANK(P102),ISBLANK(Q101),LEFT(Q101,4)="jour",LEFT(Q101,4)="form"),0,IF(COUNTIF(fériés,P$3)&gt;0,MOD((P102-P101),1)*1,MOD((P102-P101),1))))</f>
        <v>0</v>
      </c>
      <c r="Q103" s="66">
        <f ca="1">IF(P$3&gt;$BI$4,0,IF(AND(ISNUMBER(P101),ISNUMBER(P102),OR(LEFT(Q101,4)="jour",LEFT(Q101,4)="form")),IF(COUNTIF(fériés,P$3)&gt;0,MOD(-$BH$4+(P102-P101),1)*1,MOD(-$BH$4+(P102-P101),1)),IF(AND(ISBLANK(P101),ISBLANK(P102)),IF(OR(Q101="r",Q101="c",Q101="a",Q101="m",Q101="f",Q101="cp",Q101="s",Q101="congé parent"),$BH$3,0),0)))</f>
        <v>0.33333333333333331</v>
      </c>
      <c r="R103" s="66">
        <f ca="1">IF(R$3&gt;$BI$4,0,IF(OR(ISBLANK(R101),ISBLANK(R102),ISBLANK(S101),LEFT(S101,4)="jour",LEFT(S101,4)="form"),0,IF(COUNTIF(fériés,R$3)&gt;0,MOD((R102-R101),1)*1,MOD((R102-R101),1))))</f>
        <v>0.36458333333333331</v>
      </c>
      <c r="S103" s="66">
        <f ca="1">IF(R$3&gt;$BI$4,0,IF(AND(ISNUMBER(R101),ISNUMBER(R102),OR(LEFT(S101,4)="jour",LEFT(S101,4)="form")),IF(COUNTIF(fériés,R$3)&gt;0,MOD(-$BH$4+(R102-R101),1)*1,MOD(-$BH$4+(R102-R101),1)),IF(AND(ISBLANK(R101),ISBLANK(R102)),IF(OR(S101="r",S101="c",S101="a",S101="m",S101="f",S101="cp",S101="s",S101="congé parent"),$BH$3,0),0)))</f>
        <v>0</v>
      </c>
      <c r="T103" s="66">
        <f ca="1">IF(T$3&gt;$BI$4,0,IF(OR(ISBLANK(T101),ISBLANK(T102),ISBLANK(U101),LEFT(U101,4)="jour",LEFT(U101,4)="form"),0,IF(COUNTIF(fériés,T$3)&gt;0,MOD((T102-T101),1)*1,MOD((T102-T101),1))))</f>
        <v>0.36458333333333331</v>
      </c>
      <c r="U103" s="66">
        <f ca="1">IF(T$3&gt;$BI$4,0,IF(AND(ISNUMBER(T101),ISNUMBER(T102),OR(LEFT(U101,4)="jour",LEFT(U101,4)="form")),IF(COUNTIF(fériés,T$3)&gt;0,MOD(-$BH$4+(T102-T101),1)*1,MOD(-$BH$4+(T102-T101),1)),IF(AND(ISBLANK(T101),ISBLANK(T102)),IF(OR(U101="r",U101="c",U101="a",U101="m",U101="f",U101="cp",U101="s",U101="congé parent"),$BH$3,0),0)))</f>
        <v>0</v>
      </c>
      <c r="V103" s="66">
        <f ca="1">IF(V$3&gt;$BI$4,0,IF(OR(ISBLANK(V101),ISBLANK(V102),ISBLANK(W101),LEFT(W101,4)="jour",LEFT(W101,4)="form"),0,IF(COUNTIF(fériés,V$3)&gt;0,MOD((V102-V101),1)*1,MOD((V102-V101),1))))</f>
        <v>0.36458333333333331</v>
      </c>
      <c r="W103" s="66">
        <f ca="1">IF(V$3&gt;$BI$4,0,IF(AND(ISNUMBER(V101),ISNUMBER(V102),OR(LEFT(W101,4)="jour",LEFT(W101,4)="form")),IF(COUNTIF(fériés,V$3)&gt;0,MOD(-$BH$4+(V102-V101),1)*1,MOD(-$BH$4+(V102-V101),1)),IF(AND(ISBLANK(V101),ISBLANK(V102)),IF(OR(W101="r",W101="c",W101="a",W101="m",W101="f",W101="cp",W101="s",W101="congé parent"),$BH$3,0),0)))</f>
        <v>0</v>
      </c>
      <c r="X103" s="66">
        <f ca="1">IF(X$3&gt;$BI$4,0,IF(OR(ISBLANK(X101),ISBLANK(X102),ISBLANK(Y101),LEFT(Y101,4)="jour",LEFT(Y101,4)="form"),0,IF(COUNTIF(fériés,X$3)&gt;0,MOD((X102-X101),1)*1,MOD((X102-X101),1))))</f>
        <v>0</v>
      </c>
      <c r="Y103" s="66">
        <f ca="1">IF(X$3&gt;$BI$4,0,IF(AND(ISNUMBER(X101),ISNUMBER(X102),OR(LEFT(Y101,4)="jour",LEFT(Y101,4)="form")),IF(COUNTIF(fériés,X$3)&gt;0,MOD(-$BH$4+(X102-X101),1)*1,MOD(-$BH$4+(X102-X101),1)),IF(AND(ISBLANK(X101),ISBLANK(X102)),IF(OR(Y101="r",Y101="c",Y101="a",Y101="m",Y101="f",Y101="cp",Y101="s",Y101="congé parent"),$BH$3,0),0)))</f>
        <v>0.33333333333333331</v>
      </c>
      <c r="Z103" s="86">
        <f ca="1">IF(Z$3&gt;$BI$4,0,IF(OR(ISBLANK(Z101),ISBLANK(Z102),ISBLANK(AA101),LEFT(AA101,4)="jour",LEFT(AA101,4)="form"),0,IF(COUNTIF(fériés,Z$3)&gt;0,MOD((Z102-Z101),1)*1,MOD((Z102-Z101),1))))</f>
        <v>0</v>
      </c>
      <c r="AA103" s="86">
        <f ca="1">IF(Z$3&gt;$BI$4,0,IF(AND(ISNUMBER(Z101),ISNUMBER(Z102),OR(LEFT(AA101,4)="jour",LEFT(AA101,4)="form")),IF(COUNTIF(fériés,Z$3)&gt;0,MOD(-$BH$4+(Z102-Z101),1)*1,MOD(-$BH$4+(Z102-Z101),1)),IF(AND(ISBLANK(Z101),ISBLANK(Z102)),IF(OR(AA101="r",AA101="c",AA101="a",AA101="m",AA101="f",AA101="cp",AA101="s",AA101="congé parent"),$BH$3,0),0)))</f>
        <v>0</v>
      </c>
      <c r="AB103" s="86">
        <f ca="1">IF(AB$3&gt;$BI$4,0,IF(OR(ISBLANK(AB101),ISBLANK(AB102),ISBLANK(AC101),LEFT(AC101,4)="jour",LEFT(AC101,4)="form"),0,IF(COUNTIF(fériés,AB$3)&gt;0,MOD((AB102-AB101),1)*1,MOD((AB102-AB101),1))))</f>
        <v>0</v>
      </c>
      <c r="AC103" s="86">
        <f ca="1">IF(AB$3&gt;$BI$4,0,IF(AND(ISNUMBER(AB101),ISNUMBER(AB102),OR(LEFT(AC101,4)="jour",LEFT(AC101,4)="form")),IF(COUNTIF(fériés,AB$3)&gt;0,MOD(-$BH$4+(AB102-AB101),1)*1,MOD(-$BH$4+(AB102-AB101),1)),IF(AND(ISBLANK(AB101),ISBLANK(AB102)),IF(OR(AC101="r",AC101="c",AC101="a",AC101="m",AC101="f",AC101="cp",AC101="s",AC101="congé parent"),$BH$3,0),0)))</f>
        <v>0</v>
      </c>
      <c r="AD103" s="61"/>
      <c r="AE103" s="66">
        <f ca="1">IF(AE$3&gt;$BI$4,0,IF(OR(ISBLANK(AE101),ISBLANK(AE102),ISBLANK(AF101),LEFT(AF101,4)="jour",LEFT(AF101,4)="form"),0,IF(COUNTIF(fériés,AE$3)&gt;0,MOD((AE102-AE101),1)*1,MOD((AE102-AE101),1))))</f>
        <v>0</v>
      </c>
      <c r="AF103" s="66">
        <f ca="1">IF(AE$3&gt;$BI$4,0,IF(AND(ISNUMBER(AE101),ISNUMBER(AE102),OR(LEFT(AF101,4)="jour",LEFT(AF101,4)="form")),IF(COUNTIF(fériés,AE$3)&gt;0,MOD(-$BH$4+(AE102-AE101),1)*1,MOD(-$BH$4+(AE102-AE101),1)),IF(AND(ISBLANK(AE101),ISBLANK(AE102)),IF(OR(AF101="r",AF101="c",AF101="a",AF101="m",AF101="f",AF101="cp",AF101="s",AF101="congé parent"),$BH$3,0),0)))</f>
        <v>0</v>
      </c>
      <c r="AG103" s="86">
        <f ca="1">IF(AG$3&gt;$BI$4,0,IF(OR(ISBLANK(AG101),ISBLANK(AG102),ISBLANK(AH101),LEFT(AH101,4)="jour",LEFT(AH101,4)="form"),0,IF(COUNTIF(fériés,AG$3)&gt;0,MOD((AG102-AG101),1)*1,MOD((AG102-AG101),1))))</f>
        <v>0</v>
      </c>
      <c r="AH103" s="86">
        <f ca="1">IF(AG$3&gt;$BI$4,0,IF(AND(ISNUMBER(AG101),ISNUMBER(AG102),OR(LEFT(AH101,4)="jour",LEFT(AH101,4)="form")),IF(COUNTIF(fériés,AG$3)&gt;0,MOD(-$BH$4+(AG102-AG101),1)*1,MOD(-$BH$4+(AG102-AG101),1)),IF(AND(ISBLANK(AG101),ISBLANK(AG102)),IF(OR(AH101="r",AH101="c",AH101="a",AH101="m",AH101="f",AH101="cp",AH101="s",AH101="congé parent"),$BH$3,0),0)))</f>
        <v>0</v>
      </c>
      <c r="AI103" s="66">
        <f ca="1">IF(AI$3&gt;$BI$4,0,IF(OR(ISBLANK(AI101),ISBLANK(AI102),ISBLANK(AJ101),LEFT(AJ101,4)="jour",LEFT(AJ101,4)="form"),0,IF(COUNTIF(fériés,AI$3)&gt;0,MOD((AI102-AI101),1)*1,MOD((AI102-AI101),1))))</f>
        <v>0</v>
      </c>
      <c r="AJ103" s="66">
        <f ca="1">IF(AI$3&gt;$BI$4,0,IF(AND(ISNUMBER(AI101),ISNUMBER(AI102),OR(LEFT(AJ101,4)="jour",LEFT(AJ101,4)="form")),IF(COUNTIF(fériés,AI$3)&gt;0,MOD(-$BH$4+(AI102-AI101),1)*1,MOD(-$BH$4+(AI102-AI101),1)),IF(AND(ISBLANK(AI101),ISBLANK(AI102)),IF(OR(AJ101="r",AJ101="c",AJ101="a",AJ101="m",AJ101="f",AJ101="cp",AJ101="s",AJ101="congé parent"),$BH$3,0),0)))</f>
        <v>0</v>
      </c>
      <c r="AK103" s="66">
        <f ca="1">IF(AK$3&gt;$BI$4,0,IF(OR(ISBLANK(AK101),ISBLANK(AK102),ISBLANK(AL101),LEFT(AL101,4)="jour",LEFT(AL101,4)="form"),0,IF(COUNTIF(fériés,AK$3)&gt;0,MOD((AK102-AK101),1)*1,MOD((AK102-AK101),1))))</f>
        <v>0</v>
      </c>
      <c r="AL103" s="66">
        <f ca="1">IF(AK$3&gt;$BI$4,0,IF(AND(ISNUMBER(AK101),ISNUMBER(AK102),OR(LEFT(AL101,4)="jour",LEFT(AL101,4)="form")),IF(COUNTIF(fériés,AK$3)&gt;0,MOD(-$BH$4+(AK102-AK101),1)*1,MOD(-$BH$4+(AK102-AK101),1)),IF(AND(ISBLANK(AK101),ISBLANK(AK102)),IF(OR(AL101="r",AL101="c",AL101="a",AL101="m",AL101="f",AL101="cp",AL101="s",AL101="congé parent"),$BH$3,0),0)))</f>
        <v>0</v>
      </c>
      <c r="AM103" s="66">
        <f ca="1">IF(AM$3&gt;$BI$4,0,IF(OR(ISBLANK(AM101),ISBLANK(AM102),ISBLANK(AN101),LEFT(AN101,4)="jour",LEFT(AN101,4)="form"),0,IF(COUNTIF(fériés,AM$3)&gt;0,MOD((AM102-AM101),1)*1,MOD((AM102-AM101),1))))</f>
        <v>0</v>
      </c>
      <c r="AN103" s="66">
        <f ca="1">IF(AM$3&gt;$BI$4,0,IF(AND(ISNUMBER(AM101),ISNUMBER(AM102),OR(LEFT(AN101,4)="jour",LEFT(AN101,4)="form")),IF(COUNTIF(fériés,AM$3)&gt;0,MOD(-$BH$4+(AM102-AM101),1)*1,MOD(-$BH$4+(AM102-AM101),1)),IF(AND(ISBLANK(AM101),ISBLANK(AM102)),IF(OR(AN101="r",AN101="c",AN101="a",AN101="m",AN101="f",AN101="cp",AN101="s",AN101="congé parent"),$BH$3,0),0)))</f>
        <v>0</v>
      </c>
      <c r="AO103" s="86">
        <f ca="1">IF(AO$3&gt;$BI$4,0,IF(OR(ISBLANK(AO101),ISBLANK(AO102),ISBLANK(AP101),LEFT(AP101,4)="jour",LEFT(AP101,4)="form"),0,IF(COUNTIF(fériés,AO$3)&gt;0,MOD((AO102-AO101),1)*1,MOD((AO102-AO101),1))))</f>
        <v>0</v>
      </c>
      <c r="AP103" s="86">
        <f ca="1">IF(AO$3&gt;$BI$4,0,IF(AND(ISNUMBER(AO101),ISNUMBER(AO102),OR(LEFT(AP101,4)="jour",LEFT(AP101,4)="form")),IF(COUNTIF(fériés,AO$3)&gt;0,MOD(-$BH$4+(AO102-AO101),1)*1,MOD(-$BH$4+(AO102-AO101),1)),IF(AND(ISBLANK(AO101),ISBLANK(AO102)),IF(OR(AP101="r",AP101="c",AP101="a",AP101="m",AP101="f",AP101="cp",AP101="s",AP101="congé parent"),$BH$3,0),0)))</f>
        <v>0</v>
      </c>
      <c r="AQ103" s="86">
        <f ca="1">IF(AQ$3&gt;$BI$4,0,IF(OR(ISBLANK(AQ101),ISBLANK(AQ102),ISBLANK(AR101),LEFT(AR101,4)="jour",LEFT(AR101,4)="form"),0,IF(COUNTIF(fériés,AQ$3)&gt;0,MOD((AQ102-AQ101),1)*1,MOD((AQ102-AQ101),1))))</f>
        <v>0</v>
      </c>
      <c r="AR103" s="86">
        <f ca="1">IF(AQ$3&gt;$BI$4,0,IF(AND(ISNUMBER(AQ101),ISNUMBER(AQ102),OR(LEFT(AR101,4)="jour",LEFT(AR101,4)="form")),IF(COUNTIF(fériés,AQ$3)&gt;0,MOD(-$BH$4+(AQ102-AQ101),1)*1,MOD(-$BH$4+(AQ102-AQ101),1)),IF(AND(ISBLANK(AQ101),ISBLANK(AQ102)),IF(OR(AR101="r",AR101="c",AR101="a",AR101="m",AR101="f",AR101="cp",AR101="s",AR101="congé parent"),$BH$3,0),0)))</f>
        <v>0</v>
      </c>
      <c r="AS103" s="61"/>
      <c r="AT103" s="66">
        <f ca="1">IF(AT$3&gt;$BI$4,0,IF(OR(ISBLANK(AT101),ISBLANK(AT102),ISBLANK(AU101),LEFT(AU101,4)="jour",LEFT(AU101,4)="form"),0,IF(COUNTIF(fériés,AT$3)&gt;0,MOD((AT102-AT101),1)*1,MOD((AT102-AT101),1))))</f>
        <v>0</v>
      </c>
      <c r="AU103" s="66">
        <f ca="1">IF(AT$3&gt;$BI$4,0,IF(AND(ISNUMBER(AT101),ISNUMBER(AT102),OR(LEFT(AU101,4)="jour",LEFT(AU101,4)="form")),IF(COUNTIF(fériés,AT$3)&gt;0,MOD(-$BH$4+(AT102-AT101),1)*1,MOD(-$BH$4+(AT102-AT101),1)),IF(AND(ISBLANK(AT101),ISBLANK(AT102)),IF(OR(AU101="r",AU101="c",AU101="a",AU101="m",AU101="f",AU101="cp",AU101="s",AU101="congé parent"),$BH$3,0),0)))</f>
        <v>0</v>
      </c>
      <c r="AV103" s="86">
        <f ca="1">IF(AV$3&gt;$BI$4,0,IF(OR(ISBLANK(AV101),ISBLANK(AV102),ISBLANK(AW101),LEFT(AW101,4)="jour",LEFT(AW101,4)="form"),0,IF(COUNTIF(fériés,AV$3)&gt;0,MOD((AV102-AV101),1)*1,MOD((AV102-AV101),1))))</f>
        <v>0</v>
      </c>
      <c r="AW103" s="86">
        <f ca="1">IF(AV$3&gt;$BI$4,0,IF(AND(ISNUMBER(AV101),ISNUMBER(AV102),OR(LEFT(AW101,4)="jour",LEFT(AW101,4)="form")),IF(COUNTIF(fériés,AV$3)&gt;0,MOD(-$BH$4+(AV102-AV101),1)*1,MOD(-$BH$4+(AV102-AV101),1)),IF(AND(ISBLANK(AV101),ISBLANK(AV102)),IF(OR(AW101="r",AW101="c",AW101="a",AW101="m",AW101="f",AW101="cp",AW101="s",AW101="congé parent"),$BH$3,0),0)))</f>
        <v>0</v>
      </c>
      <c r="AX103" s="66">
        <f ca="1">IF(AX$3&gt;$BI$4,0,IF(OR(ISBLANK(AX101),ISBLANK(AX102),ISBLANK(AY101),LEFT(AY101,4)="jour",LEFT(AY101,4)="form"),0,IF(COUNTIF(fériés,AX$3)&gt;0,MOD((AX102-AX101),1)*1,MOD((AX102-AX101),1))))</f>
        <v>0</v>
      </c>
      <c r="AY103" s="66">
        <f ca="1">IF(AX$3&gt;$BI$4,0,IF(AND(ISNUMBER(AX101),ISNUMBER(AX102),OR(LEFT(AY101,4)="jour",LEFT(AY101,4)="form")),IF(COUNTIF(fériés,AX$3)&gt;0,MOD(-$BH$4+(AX102-AX101),1)*1,MOD(-$BH$4+(AX102-AX101),1)),IF(AND(ISBLANK(AX101),ISBLANK(AX102)),IF(OR(AY101="r",AY101="c",AY101="a",AY101="m",AY101="f",AY101="cp",AY101="s",AY101="congé parent"),$BH$3,0),0)))</f>
        <v>0</v>
      </c>
      <c r="AZ103" s="66">
        <f ca="1">IF(AZ$3&gt;$BI$4,0,IF(OR(ISBLANK(AZ101),ISBLANK(AZ102),ISBLANK(BA101),LEFT(BA101,4)="jour",LEFT(BA101,4)="form"),0,IF(COUNTIF(fériés,AZ$3)&gt;0,MOD((AZ102-AZ101),1)*1,MOD((AZ102-AZ101),1))))</f>
        <v>0</v>
      </c>
      <c r="BA103" s="66">
        <f ca="1">IF(AZ$3&gt;$BI$4,0,IF(AND(ISNUMBER(AZ101),ISNUMBER(AZ102),OR(LEFT(BA101,4)="jour",LEFT(BA101,4)="form")),IF(COUNTIF(fériés,AZ$3)&gt;0,MOD(-$BH$4+(AZ102-AZ101),1)*1,MOD(-$BH$4+(AZ102-AZ101),1)),IF(AND(ISBLANK(AZ101),ISBLANK(AZ102)),IF(OR(BA101="r",BA101="c",BA101="a",BA101="m",BA101="f",BA101="cp",BA101="s",BA101="congé parent"),$BH$3,0),0)))</f>
        <v>0</v>
      </c>
      <c r="BB103" s="66">
        <f ca="1">IF(BB$3&gt;$BI$4,0,IF(OR(ISBLANK(BB101),ISBLANK(BB102),ISBLANK(BC101),LEFT(BC101,4)="jour",LEFT(BC101,4)="form"),0,IF(COUNTIF(fériés,BB$3)&gt;0,MOD((BB102-BB101),1)*1,MOD((BB102-BB101),1))))</f>
        <v>0</v>
      </c>
      <c r="BC103" s="66">
        <f ca="1">IF(BB$3&gt;$BI$4,0,IF(AND(ISNUMBER(BB101),ISNUMBER(BB102),OR(LEFT(BC101,4)="jour",LEFT(BC101,4)="form")),IF(COUNTIF(fériés,BB$3)&gt;0,MOD(-$BH$4+(BB102-BB101),1)*1,MOD(-$BH$4+(BB102-BB101),1)),IF(AND(ISBLANK(BB101),ISBLANK(BB102)),IF(OR(BC101="r",BC101="c",BC101="a",BC101="m",BC101="f",BC101="cp",BC101="s",BC101="congé parent"),$BH$3,0),0)))</f>
        <v>0</v>
      </c>
      <c r="BD103" s="66">
        <f ca="1">IF(BD$3&gt;$BI$4,0,IF(OR(ISBLANK(BD101),ISBLANK(BD102),ISBLANK(BE101),LEFT(BE101,4)="jour",LEFT(BE101,4)="form"),0,IF(COUNTIF(fériés,BD$3)&gt;0,MOD((BD102-BD101),1)*1,MOD((BD102-BD101),1))))</f>
        <v>0</v>
      </c>
      <c r="BE103" s="66">
        <f ca="1">IF(BD$3&gt;$BI$4,0,IF(AND(ISNUMBER(BD101),ISNUMBER(BD102),OR(LEFT(BE101,4)="jour",LEFT(BE101,4)="form")),IF(COUNTIF(fériés,BD$3)&gt;0,MOD(-$BH$4+(BD102-BD101),1)*1,MOD(-$BH$4+(BD102-BD101),1)),IF(AND(ISBLANK(BD101),ISBLANK(BD102)),IF(OR(BE101="r",BE101="c",BE101="a",BE101="m",BE101="f",BE101="cp",BE101="s",BE101="congé parent"),$BH$3,0),0)))</f>
        <v>0</v>
      </c>
      <c r="BF103" s="66">
        <f ca="1">IF(BF$3&gt;$BI$4,0,IF(OR(ISBLANK(BF101),ISBLANK(BF102),ISBLANK(BG101),LEFT(BG101,4)="jour",LEFT(BG101,4)="form"),0,IF(COUNTIF(fériés,BF$3)&gt;0,MOD((BF102-BF101),1)*1,MOD((BF102-BF101),1))))</f>
        <v>0</v>
      </c>
      <c r="BG103" s="66">
        <f ca="1">IF(BF$3&gt;$BI$4,0,IF(AND(ISNUMBER(BF101),ISNUMBER(BF102),OR(LEFT(BG101,4)="jour",LEFT(BG101,4)="form")),IF(COUNTIF(fériés,BF$3)&gt;0,MOD(-$BH$4+(BF102-BF101),1)*1,MOD(-$BH$4+(BF102-BF101),1)),IF(AND(ISBLANK(BF101),ISBLANK(BF102)),IF(OR(BG101="r",BG101="c",BG101="a",BG101="m",BG101="f",BG101="cp",BG101="s",BG101="congé parent"),$BH$3,0),0)))</f>
        <v>0</v>
      </c>
      <c r="BH103" s="12">
        <f ca="1">SUM(B103:BG103)</f>
        <v>3.1250000000000004</v>
      </c>
    </row>
    <row r="104" spans="1:60" ht="15.6" customHeight="1" thickBot="1" x14ac:dyDescent="0.4">
      <c r="A104" s="52"/>
      <c r="B104" s="66" t="str">
        <f>IF(RIGHT(C101,4)="cuht","171",IF(RIGHT(C101,4)="netu","172",IF(RIGHT(C101,4)="auht","173",IF(OR(RIGHT(C101,4)="ppou",RIGHT(C101,5)="prepa"),"360",IF(RIGHT(C101,4)="cpou","361",IF(OR(RIGHT(C101,4)="apou",RIGHT(C101,6)="molinf"),"363",IF(RIGHT(C101,4)="netp","364",IF(RIGHT(C101,4)="cmtr","365",IF(LEFT(C101,4)="form","873",IF(RIGHT(C101,7)="ce-cppt","902",""))))))))))</f>
        <v/>
      </c>
      <c r="C104" s="66" t="str">
        <f>IF(B104="","",IF(OR(B$3=Recap!$A$50,B$3=Recap!$A$51,B$3=Recap!$A$52,B$3=Recap!$A$53,B$3=Recap!$A$54,B$3=Recap!$A$55,B$3=Recap!$A$56,B$3=Recap!$A$57,B$3=Recap!$A$58,B$3=Recap!$A$59,B$3=Recap!$A$60,B$3=Recap!$A$61),(B103+C103)/1,B103+C103))</f>
        <v/>
      </c>
      <c r="D104" s="66" t="str">
        <f>IF(RIGHT(E101,4)="cuht","171",IF(RIGHT(E101,4)="netu","172",IF(RIGHT(E101,4)="auht","173",IF(OR(RIGHT(E101,4)="ppou",RIGHT(E101,5)="prepa"),"360",IF(RIGHT(E101,4)="cpou","361",IF(OR(RIGHT(E101,4)="apou",RIGHT(E101,6)="molinf"),"363",IF(RIGHT(E101,4)="netp","364",IF(RIGHT(E101,4)="cmtr","365",IF(LEFT(E101,4)="form","873",IF(RIGHT(E101,7)="ce-cppt","902",""))))))))))</f>
        <v/>
      </c>
      <c r="E104" s="66" t="str">
        <f>IF(D104="","",IF(OR(D$3=Recap!$A$50,D$3=Recap!$A$51,D$3=Recap!$A$52,D$3=Recap!$A$53,D$3=Recap!$A$54,D$3=Recap!$A$55,D$3=Recap!$A$56,D$3=Recap!$A$57,D$3=Recap!$A$58,D$3=Recap!$A$59,D$3=Recap!$A$60,D$3=Recap!$A$61),(D103+E103)/1,D103+E103))</f>
        <v/>
      </c>
      <c r="F104" s="66" t="str">
        <f>IF(RIGHT(G101,4)="cuht","171",IF(RIGHT(G101,4)="netu","172",IF(RIGHT(G101,4)="auht","173",IF(OR(RIGHT(G101,4)="ppou",RIGHT(G101,5)="prepa"),"360",IF(RIGHT(G101,4)="cpou","361",IF(OR(RIGHT(G101,4)="apou",RIGHT(G101,6)="molinf"),"363",IF(RIGHT(G101,4)="netp","364",IF(RIGHT(G101,4)="cmtr","365",IF(LEFT(G101,4)="form","873",IF(RIGHT(G101,7)="ce-cppt","902",""))))))))))</f>
        <v/>
      </c>
      <c r="G104" s="66" t="str">
        <f>IF(F104="","",IF(OR(F$3=Recap!$A$50,F$3=Recap!$A$51,F$3=Recap!$A$52,F$3=Recap!$A$53,F$3=Recap!$A$54,F$3=Recap!$A$55,F$3=Recap!$A$56,F$3=Recap!$A$57,F$3=Recap!$A$58,F$3=Recap!$A$59,F$3=Recap!$A$60,F$3=Recap!$A$61),(F103+G103)/1,F103+G103))</f>
        <v/>
      </c>
      <c r="H104" s="66" t="str">
        <f>IF(RIGHT(I101,4)="cuht","171",IF(RIGHT(I101,4)="netu","172",IF(RIGHT(I101,4)="auht","173",IF(OR(RIGHT(I101,4)="ppou",RIGHT(I101,5)="prepa"),"360",IF(RIGHT(I101,4)="cpou","361",IF(OR(RIGHT(I101,4)="apou",RIGHT(I101,6)="molinf"),"363",IF(RIGHT(I101,4)="netp","364",IF(RIGHT(I101,4)="cmtr","365",IF(LEFT(I101,4)="form","873",IF(RIGHT(I101,7)="ce-cppt","902",""))))))))))</f>
        <v>173</v>
      </c>
      <c r="I104" s="66">
        <f ca="1">IF(H104="","",IF(OR(H$3=Recap!$A$50,H$3=Recap!$A$51,H$3=Recap!$A$52,H$3=Recap!$A$53,H$3=Recap!$A$54,H$3=Recap!$A$55,H$3=Recap!$A$56,H$3=Recap!$A$57,H$3=Recap!$A$58,H$3=Recap!$A$59,H$3=Recap!$A$60,H$3=Recap!$A$61),(H103+I103)/1,H103+I103))</f>
        <v>0.33333333333333331</v>
      </c>
      <c r="J104" s="66" t="str">
        <f>IF(RIGHT(K101,4)="cuht","171",IF(RIGHT(K101,4)="netu","172",IF(RIGHT(K101,4)="auht","173",IF(OR(RIGHT(K101,4)="ppou",RIGHT(K101,5)="prepa"),"360",IF(RIGHT(K101,4)="cpou","361",IF(OR(RIGHT(K101,4)="apou",RIGHT(K101,6)="molinf"),"363",IF(RIGHT(K101,4)="netp","364",IF(RIGHT(K101,4)="cmtr","365",IF(LEFT(K101,4)="form","873",IF(RIGHT(K101,7)="ce-cppt","902",""))))))))))</f>
        <v/>
      </c>
      <c r="K104" s="66" t="str">
        <f>IF(J104="","",IF(OR(J$3=Recap!$A$50,J$3=Recap!$A$51,J$3=Recap!$A$52,J$3=Recap!$A$53,J$3=Recap!$A$54,J$3=Recap!$A$55,J$3=Recap!$A$56,J$3=Recap!$A$57,J$3=Recap!$A$58,J$3=Recap!$A$59,J$3=Recap!$A$60,J$3=Recap!$A$61),(J103+K103)/1,J103+K103))</f>
        <v/>
      </c>
      <c r="L104" s="86" t="str">
        <f>IF(RIGHT(M101,4)="cuht","171",IF(RIGHT(M101,4)="netu","172",IF(RIGHT(M101,4)="auht","173",IF(OR(RIGHT(M101,4)="ppou",RIGHT(M101,5)="prepa"),"360",IF(RIGHT(M101,4)="cpou","361",IF(OR(RIGHT(M101,4)="apou",RIGHT(M101,6)="molinf"),"363",IF(RIGHT(M101,4)="netp","364",IF(RIGHT(M101,4)="cmtr","365",IF(LEFT(M101,4)="form","873",IF(RIGHT(M101,7)="ce-cppt","902",""))))))))))</f>
        <v/>
      </c>
      <c r="M104" s="86" t="str">
        <f>IF(L104="","",IF(OR(L$3=Recap!$A$50,L$3=Recap!$A$51,L$3=Recap!$A$52,L$3=Recap!$A$53,L$3=Recap!$A$54,L$3=Recap!$A$55,L$3=Recap!$A$56,L$3=Recap!$A$57,L$3=Recap!$A$58,L$3=Recap!$A$59,L$3=Recap!$A$60,L$3=Recap!$A$61),(L103+M103)/1,L103+M103))</f>
        <v/>
      </c>
      <c r="N104" s="86" t="str">
        <f>IF(RIGHT(O101,4)="cuht","171",IF(RIGHT(O101,4)="netu","172",IF(RIGHT(O101,4)="auht","173",IF(OR(RIGHT(O101,4)="ppou",RIGHT(O101,5)="prepa"),"360",IF(RIGHT(O101,4)="cpou","361",IF(OR(RIGHT(O101,4)="apou",RIGHT(O101,6)="molinf"),"363",IF(RIGHT(O101,4)="netp","364",IF(RIGHT(O101,4)="cmtr","365",IF(LEFT(O101,4)="form","873",IF(RIGHT(O101,7)="ce-cppt","902",""))))))))))</f>
        <v/>
      </c>
      <c r="O104" s="86" t="str">
        <f>IF(N104="","",IF(OR(N$3=Recap!$A$50,N$3=Recap!$A$51,N$3=Recap!$A$52,N$3=Recap!$A$53,N$3=Recap!$A$54,N$3=Recap!$A$55,N$3=Recap!$A$56,N$3=Recap!$A$57,N$3=Recap!$A$58,N$3=Recap!$A$59,N$3=Recap!$A$60,N$3=Recap!$A$61),(N103+O103)/1,N103+O103))</f>
        <v/>
      </c>
      <c r="P104" s="66" t="str">
        <f>IF(RIGHT(Q101,4)="cuht","171",IF(RIGHT(Q101,4)="netu","172",IF(RIGHT(Q101,4)="auht","173",IF(OR(RIGHT(Q101,4)="ppou",RIGHT(Q101,5)="prepa"),"360",IF(RIGHT(Q101,4)="cpou","361",IF(OR(RIGHT(Q101,4)="apou",RIGHT(Q101,6)="molinf"),"363",IF(RIGHT(Q101,4)="netp","364",IF(RIGHT(Q101,4)="cmtr","365",IF(LEFT(Q101,4)="form","873",IF(RIGHT(Q101,7)="ce-cppt","902",""))))))))))</f>
        <v/>
      </c>
      <c r="Q104" s="66" t="str">
        <f>IF(P104="","",IF(OR(P$3=Recap!$A$50,P$3=Recap!$A$51,P$3=Recap!$A$52,P$3=Recap!$A$53,P$3=Recap!$A$54,P$3=Recap!$A$55,P$3=Recap!$A$56,P$3=Recap!$A$57,P$3=Recap!$A$58,P$3=Recap!$A$59,P$3=Recap!$A$60,P$3=Recap!$A$61),(P103+Q103)/1,P103+Q103))</f>
        <v/>
      </c>
      <c r="R104" s="66" t="str">
        <f>IF(RIGHT(S101,4)="cuht","171",IF(RIGHT(S101,4)="netu","172",IF(RIGHT(S101,4)="auht","173",IF(OR(RIGHT(S101,4)="ppou",RIGHT(S101,5)="prepa"),"360",IF(RIGHT(S101,4)="cpou","361",IF(OR(RIGHT(S101,4)="apou",RIGHT(S101,6)="molinf"),"363",IF(RIGHT(S101,4)="netp","364",IF(RIGHT(S101,4)="cmtr","365",IF(LEFT(S101,4)="form","873",IF(RIGHT(S101,7)="ce-cppt","902",""))))))))))</f>
        <v/>
      </c>
      <c r="S104" s="66" t="str">
        <f>IF(R104="","",IF(OR(R$3=Recap!$A$50,R$3=Recap!$A$51,R$3=Recap!$A$52,R$3=Recap!$A$53,R$3=Recap!$A$54,R$3=Recap!$A$55,R$3=Recap!$A$56,R$3=Recap!$A$57,R$3=Recap!$A$58,R$3=Recap!$A$59,R$3=Recap!$A$60,R$3=Recap!$A$61),(R103+S103)/1,R103+S103))</f>
        <v/>
      </c>
      <c r="T104" s="66" t="str">
        <f>IF(RIGHT(U101,4)="cuht","171",IF(RIGHT(U101,4)="netu","172",IF(RIGHT(U101,4)="auht","173",IF(OR(RIGHT(U101,4)="ppou",RIGHT(U101,5)="prepa"),"360",IF(RIGHT(U101,4)="cpou","361",IF(OR(RIGHT(U101,4)="apou",RIGHT(U101,6)="molinf"),"363",IF(RIGHT(U101,4)="netp","364",IF(RIGHT(U101,4)="cmtr","365",IF(LEFT(U101,4)="form","873",IF(RIGHT(U101,7)="ce-cppt","902",""))))))))))</f>
        <v/>
      </c>
      <c r="U104" s="66" t="str">
        <f>IF(T104="","",IF(OR(T$3=Recap!$A$50,T$3=Recap!$A$51,T$3=Recap!$A$52,T$3=Recap!$A$53,T$3=Recap!$A$54,T$3=Recap!$A$55,T$3=Recap!$A$56,T$3=Recap!$A$57,T$3=Recap!$A$58,T$3=Recap!$A$59,T$3=Recap!$A$60,T$3=Recap!$A$61),(T103+U103)/1,T103+U103))</f>
        <v/>
      </c>
      <c r="V104" s="66" t="str">
        <f>IF(RIGHT(W101,4)="cuht","171",IF(RIGHT(W101,4)="netu","172",IF(RIGHT(W101,4)="auht","173",IF(OR(RIGHT(W101,4)="ppou",RIGHT(W101,5)="prepa"),"360",IF(RIGHT(W101,4)="cpou","361",IF(OR(RIGHT(W101,4)="apou",RIGHT(W101,6)="molinf"),"363",IF(RIGHT(W101,4)="netp","364",IF(RIGHT(W101,4)="cmtr","365",IF(LEFT(W101,4)="form","873",IF(RIGHT(W101,7)="ce-cppt","902",""))))))))))</f>
        <v/>
      </c>
      <c r="W104" s="66" t="str">
        <f>IF(V104="","",IF(OR(V$3=Recap!$A$50,V$3=Recap!$A$51,V$3=Recap!$A$52,V$3=Recap!$A$53,V$3=Recap!$A$54,V$3=Recap!$A$55,V$3=Recap!$A$56,V$3=Recap!$A$57,V$3=Recap!$A$58,V$3=Recap!$A$59,V$3=Recap!$A$60,V$3=Recap!$A$61),(V103+W103)/1,V103+W103))</f>
        <v/>
      </c>
      <c r="X104" s="66" t="str">
        <f>IF(RIGHT(Y101,4)="cuht","171",IF(RIGHT(Y101,4)="netu","172",IF(RIGHT(Y101,4)="auht","173",IF(OR(RIGHT(Y101,4)="ppou",RIGHT(Y101,5)="prepa"),"360",IF(RIGHT(Y101,4)="cpou","361",IF(OR(RIGHT(Y101,4)="apou",RIGHT(Y101,6)="molinf"),"363",IF(RIGHT(Y101,4)="netp","364",IF(RIGHT(Y101,4)="cmtr","365",IF(LEFT(Y101,4)="form","873",IF(RIGHT(Y101,7)="ce-cppt","902",""))))))))))</f>
        <v/>
      </c>
      <c r="Y104" s="66" t="str">
        <f>IF(X104="","",IF(OR(X$3=Recap!$A$50,X$3=Recap!$A$51,X$3=Recap!$A$52,X$3=Recap!$A$53,X$3=Recap!$A$54,X$3=Recap!$A$55,X$3=Recap!$A$56,X$3=Recap!$A$57,X$3=Recap!$A$58,X$3=Recap!$A$59,X$3=Recap!$A$60,X$3=Recap!$A$61),(X103+Y103)/1,X103+Y103))</f>
        <v/>
      </c>
      <c r="Z104" s="86" t="str">
        <f>IF(RIGHT(AA101,4)="cuht","171",IF(RIGHT(AA101,4)="netu","172",IF(RIGHT(AA101,4)="auht","173",IF(OR(RIGHT(AA101,4)="ppou",RIGHT(AA101,5)="prepa"),"360",IF(RIGHT(AA101,4)="cpou","361",IF(OR(RIGHT(AA101,4)="apou",RIGHT(AA101,6)="molinf"),"363",IF(RIGHT(AA101,4)="netp","364",IF(RIGHT(AA101,4)="cmtr","365",IF(LEFT(AA101,4)="form","873",IF(RIGHT(AA101,7)="ce-cppt","902",""))))))))))</f>
        <v/>
      </c>
      <c r="AA104" s="86" t="str">
        <f>IF(Z104="","",IF(OR(Z$3=Recap!$A$50,Z$3=Recap!$A$51,Z$3=Recap!$A$52,Z$3=Recap!$A$53,Z$3=Recap!$A$54,Z$3=Recap!$A$55,Z$3=Recap!$A$56,Z$3=Recap!$A$57,Z$3=Recap!$A$58,Z$3=Recap!$A$59,Z$3=Recap!$A$60,Z$3=Recap!$A$61),(Z103+AA103)/1,Z103+AA103))</f>
        <v/>
      </c>
      <c r="AB104" s="86" t="str">
        <f>IF(RIGHT(AC101,4)="cuht","171",IF(RIGHT(AC101,4)="netu","172",IF(RIGHT(AC101,4)="auht","173",IF(OR(RIGHT(AC101,4)="ppou",RIGHT(AC101,5)="prepa"),"360",IF(RIGHT(AC101,4)="cpou","361",IF(OR(RIGHT(AC101,4)="apou",RIGHT(AC101,6)="molinf"),"363",IF(RIGHT(AC101,4)="netp","364",IF(RIGHT(AC101,4)="cmtr","365",IF(LEFT(AC101,4)="form","873",IF(RIGHT(AC101,7)="ce-cppt","902",""))))))))))</f>
        <v/>
      </c>
      <c r="AC104" s="86" t="str">
        <f>IF(AB104="","",IF(OR(AB$3=Recap!$A$50,AB$3=Recap!$A$51,AB$3=Recap!$A$52,AB$3=Recap!$A$53,AB$3=Recap!$A$54,AB$3=Recap!$A$55,AB$3=Recap!$A$56,AB$3=Recap!$A$57,AB$3=Recap!$A$58,AB$3=Recap!$A$59,AB$3=Recap!$A$60,AB$3=Recap!$A$61),(AB103+AC103)/1,AB103+AC103))</f>
        <v/>
      </c>
      <c r="AD104" s="61"/>
      <c r="AE104" s="66" t="str">
        <f>IF(RIGHT(AF101,4)="cuht","171",IF(RIGHT(AF101,4)="netu","172",IF(RIGHT(AF101,4)="auht","173",IF(OR(RIGHT(AF101,4)="ppou",RIGHT(AF101,5)="prepa"),"360",IF(RIGHT(AF101,4)="cpou","361",IF(OR(RIGHT(AF101,4)="apou",RIGHT(AF101,6)="molinf"),"363",IF(RIGHT(AF101,4)="netp","364",IF(RIGHT(AF101,4)="cmtr","365",IF(LEFT(AF101,4)="form","873",IF(RIGHT(AF101,7)="ce-cppt","902",""))))))))))</f>
        <v/>
      </c>
      <c r="AF104" s="66" t="str">
        <f>IF(AE104="","",IF(OR(AE$3=Recap!$A$50,AE$3=Recap!$A$51,AE$3=Recap!$A$52,AE$3=Recap!$A$53,AE$3=Recap!$A$54,AE$3=Recap!$A$55,AE$3=Recap!$A$56,AE$3=Recap!$A$57,AE$3=Recap!$A$58,AE$3=Recap!$A$59,AE$3=Recap!$A$60,AE$3=Recap!$A$61),(AE103+AF103)/1,AE103+AF103))</f>
        <v/>
      </c>
      <c r="AG104" s="86" t="str">
        <f>IF(RIGHT(AH101,4)="cuht","171",IF(RIGHT(AH101,4)="netu","172",IF(RIGHT(AH101,4)="auht","173",IF(OR(RIGHT(AH101,4)="ppou",RIGHT(AH101,5)="prepa"),"360",IF(RIGHT(AH101,4)="cpou","361",IF(OR(RIGHT(AH101,4)="apou",RIGHT(AH101,6)="molinf"),"363",IF(RIGHT(AH101,4)="netp","364",IF(RIGHT(AH101,4)="cmtr","365",IF(LEFT(AH101,4)="form","873",IF(RIGHT(AH101,7)="ce-cppt","902",""))))))))))</f>
        <v/>
      </c>
      <c r="AH104" s="86" t="str">
        <f>IF(AG104="","",IF(OR(AG$3=Recap!$A$50,AG$3=Recap!$A$51,AG$3=Recap!$A$52,AG$3=Recap!$A$53,AG$3=Recap!$A$54,AG$3=Recap!$A$55,AG$3=Recap!$A$56,AG$3=Recap!$A$57,AG$3=Recap!$A$58,AG$3=Recap!$A$59,AG$3=Recap!$A$60,AG$3=Recap!$A$61),(AG103+AH103)/1,AG103+AH103))</f>
        <v/>
      </c>
      <c r="AI104" s="66" t="str">
        <f>IF(RIGHT(AJ101,4)="cuht","171",IF(RIGHT(AJ101,4)="netu","172",IF(RIGHT(AJ101,4)="auht","173",IF(OR(RIGHT(AJ101,4)="ppou",RIGHT(AJ101,5)="prepa"),"360",IF(RIGHT(AJ101,4)="cpou","361",IF(OR(RIGHT(AJ101,4)="apou",RIGHT(AJ101,6)="molinf"),"363",IF(RIGHT(AJ101,4)="netp","364",IF(RIGHT(AJ101,4)="cmtr","365",IF(LEFT(AJ101,4)="form","873",IF(RIGHT(AJ101,7)="ce-cppt","902",""))))))))))</f>
        <v/>
      </c>
      <c r="AJ104" s="66" t="str">
        <f>IF(AI104="","",IF(OR(AI$3=Recap!$A$50,AI$3=Recap!$A$51,AI$3=Recap!$A$52,AI$3=Recap!$A$53,AI$3=Recap!$A$54,AI$3=Recap!$A$55,AI$3=Recap!$A$56,AI$3=Recap!$A$57,AI$3=Recap!$A$58,AI$3=Recap!$A$59,AI$3=Recap!$A$60,AI$3=Recap!$A$61),(AI103+AJ103)/1,AI103+AJ103))</f>
        <v/>
      </c>
      <c r="AK104" s="66" t="str">
        <f>IF(RIGHT(AL101,4)="cuht","171",IF(RIGHT(AL101,4)="netu","172",IF(RIGHT(AL101,4)="auht","173",IF(OR(RIGHT(AL101,4)="ppou",RIGHT(AL101,5)="prepa"),"360",IF(RIGHT(AL101,4)="cpou","361",IF(OR(RIGHT(AL101,4)="apou",RIGHT(AL101,6)="molinf"),"363",IF(RIGHT(AL101,4)="netp","364",IF(RIGHT(AL101,4)="cmtr","365",IF(LEFT(AL101,4)="form","873",IF(RIGHT(AL101,7)="ce-cppt","902",""))))))))))</f>
        <v/>
      </c>
      <c r="AL104" s="66" t="str">
        <f>IF(AK104="","",IF(OR(AK$3=Recap!$A$50,AK$3=Recap!$A$51,AK$3=Recap!$A$52,AK$3=Recap!$A$53,AK$3=Recap!$A$54,AK$3=Recap!$A$55,AK$3=Recap!$A$56,AK$3=Recap!$A$57,AK$3=Recap!$A$58,AK$3=Recap!$A$59,AK$3=Recap!$A$60,AK$3=Recap!$A$61),(AK103+AL103)/1,AK103+AL103))</f>
        <v/>
      </c>
      <c r="AM104" s="66" t="str">
        <f>IF(RIGHT(AN101,4)="cuht","171",IF(RIGHT(AN101,4)="netu","172",IF(RIGHT(AN101,4)="auht","173",IF(OR(RIGHT(AN101,4)="ppou",RIGHT(AN101,5)="prepa"),"360",IF(RIGHT(AN101,4)="cpou","361",IF(OR(RIGHT(AN101,4)="apou",RIGHT(AN101,6)="molinf"),"363",IF(RIGHT(AN101,4)="netp","364",IF(RIGHT(AN101,4)="cmtr","365",IF(LEFT(AN101,4)="form","873",IF(RIGHT(AN101,7)="ce-cppt","902",""))))))))))</f>
        <v/>
      </c>
      <c r="AN104" s="66" t="str">
        <f>IF(AM104="","",IF(OR(AM$3=Recap!$A$50,AM$3=Recap!$A$51,AM$3=Recap!$A$52,AM$3=Recap!$A$53,AM$3=Recap!$A$54,AM$3=Recap!$A$55,AM$3=Recap!$A$56,AM$3=Recap!$A$57,AM$3=Recap!$A$58,AM$3=Recap!$A$59,AM$3=Recap!$A$60,AM$3=Recap!$A$61),(AM103+AN103)/1,AM103+AN103))</f>
        <v/>
      </c>
      <c r="AO104" s="86" t="str">
        <f>IF(RIGHT(AP101,4)="cuht","171",IF(RIGHT(AP101,4)="netu","172",IF(RIGHT(AP101,4)="auht","173",IF(OR(RIGHT(AP101,4)="ppou",RIGHT(AP101,5)="prepa"),"360",IF(RIGHT(AP101,4)="cpou","361",IF(OR(RIGHT(AP101,4)="apou",RIGHT(AP101,6)="molinf"),"363",IF(RIGHT(AP101,4)="netp","364",IF(RIGHT(AP101,4)="cmtr","365",IF(LEFT(AP101,4)="form","873",IF(RIGHT(AP101,7)="ce-cppt","902",""))))))))))</f>
        <v/>
      </c>
      <c r="AP104" s="86" t="str">
        <f>IF(AO104="","",IF(OR(AO$3=Recap!$A$50,AO$3=Recap!$A$51,AO$3=Recap!$A$52,AO$3=Recap!$A$53,AO$3=Recap!$A$54,AO$3=Recap!$A$55,AO$3=Recap!$A$56,AO$3=Recap!$A$57,AO$3=Recap!$A$58,AO$3=Recap!$A$59,AO$3=Recap!$A$60,AO$3=Recap!$A$61),(AO103+AP103)/1,AO103+AP103))</f>
        <v/>
      </c>
      <c r="AQ104" s="86" t="str">
        <f>IF(RIGHT(AR101,4)="cuht","171",IF(RIGHT(AR101,4)="netu","172",IF(RIGHT(AR101,4)="auht","173",IF(OR(RIGHT(AR101,4)="ppou",RIGHT(AR101,5)="prepa"),"360",IF(RIGHT(AR101,4)="cpou","361",IF(OR(RIGHT(AR101,4)="apou",RIGHT(AR101,6)="molinf"),"363",IF(RIGHT(AR101,4)="netp","364",IF(RIGHT(AR101,4)="cmtr","365",IF(LEFT(AR101,4)="form","873",IF(RIGHT(AR101,7)="ce-cppt","902",""))))))))))</f>
        <v/>
      </c>
      <c r="AR104" s="86" t="str">
        <f>IF(AQ104="","",IF(OR(AQ$3=Recap!$A$50,AQ$3=Recap!$A$51,AQ$3=Recap!$A$52,AQ$3=Recap!$A$53,AQ$3=Recap!$A$54,AQ$3=Recap!$A$55,AQ$3=Recap!$A$56,AQ$3=Recap!$A$57,AQ$3=Recap!$A$58,AQ$3=Recap!$A$59,AQ$3=Recap!$A$60,AQ$3=Recap!$A$61),(AQ103+AR103)/1,AQ103+AR103))</f>
        <v/>
      </c>
      <c r="AS104" s="61"/>
      <c r="AT104" s="66" t="str">
        <f>IF(RIGHT(AU101,4)="cuht","171",IF(RIGHT(AU101,4)="netu","172",IF(RIGHT(AU101,4)="auht","173",IF(OR(RIGHT(AU101,4)="ppou",RIGHT(AU101,5)="prepa"),"360",IF(RIGHT(AU101,4)="cpou","361",IF(OR(RIGHT(AU101,4)="apou",RIGHT(AU101,6)="molinf"),"363",IF(RIGHT(AU101,4)="netp","364",IF(RIGHT(AU101,4)="cmtr","365",IF(LEFT(AU101,4)="form","873",IF(RIGHT(AU101,7)="ce-cppt","902",""))))))))))</f>
        <v/>
      </c>
      <c r="AU104" s="66" t="str">
        <f>IF(AT104="","",IF(OR(AT$3=Recap!$A$50,AT$3=Recap!$A$51,AT$3=Recap!$A$52,AT$3=Recap!$A$53,AT$3=Recap!$A$54,AT$3=Recap!$A$55,AT$3=Recap!$A$56,AT$3=Recap!$A$57,AT$3=Recap!$A$58,AT$3=Recap!$A$59,AT$3=Recap!$A$60,AT$3=Recap!$A$61),(AT103+AU103)/1,AT103+AU103))</f>
        <v/>
      </c>
      <c r="AV104" s="86" t="str">
        <f>IF(RIGHT(AW101,4)="cuht","171",IF(RIGHT(AW101,4)="netu","172",IF(RIGHT(AW101,4)="auht","173",IF(OR(RIGHT(AW101,4)="ppou",RIGHT(AW101,5)="prepa"),"360",IF(RIGHT(AW101,4)="cpou","361",IF(OR(RIGHT(AW101,4)="apou",RIGHT(AW101,6)="molinf"),"363",IF(RIGHT(AW101,4)="netp","364",IF(RIGHT(AW101,4)="cmtr","365",IF(LEFT(AW101,4)="form","873",IF(RIGHT(AW101,7)="ce-cppt","902",""))))))))))</f>
        <v/>
      </c>
      <c r="AW104" s="86" t="str">
        <f>IF(AV104="","",IF(OR(AV$3=Recap!$A$50,AV$3=Recap!$A$51,AV$3=Recap!$A$52,AV$3=Recap!$A$53,AV$3=Recap!$A$54,AV$3=Recap!$A$55,AV$3=Recap!$A$56,AV$3=Recap!$A$57,AV$3=Recap!$A$58,AV$3=Recap!$A$59,AV$3=Recap!$A$60,AV$3=Recap!$A$61),(AV103+AW103)/1,AV103+AW103))</f>
        <v/>
      </c>
      <c r="AX104" s="66" t="str">
        <f>IF(RIGHT(AY101,4)="cuht","171",IF(RIGHT(AY101,4)="netu","172",IF(RIGHT(AY101,4)="auht","173",IF(OR(RIGHT(AY101,4)="ppou",RIGHT(AY101,5)="prepa"),"360",IF(RIGHT(AY101,4)="cpou","361",IF(OR(RIGHT(AY101,4)="apou",RIGHT(AY101,6)="molinf"),"363",IF(RIGHT(AY101,4)="netp","364",IF(RIGHT(AY101,4)="cmtr","365",IF(LEFT(AY101,4)="form","873",IF(RIGHT(AY101,7)="ce-cppt","902",""))))))))))</f>
        <v/>
      </c>
      <c r="AY104" s="66" t="str">
        <f>IF(AX104="","",IF(OR(AX$3=Recap!$A$50,AX$3=Recap!$A$51,AX$3=Recap!$A$52,AX$3=Recap!$A$53,AX$3=Recap!$A$54,AX$3=Recap!$A$55,AX$3=Recap!$A$56,AX$3=Recap!$A$57,AX$3=Recap!$A$58,AX$3=Recap!$A$59,AX$3=Recap!$A$60,AX$3=Recap!$A$61),(AX103+AY103)/1,AX103+AY103))</f>
        <v/>
      </c>
      <c r="AZ104" s="66" t="str">
        <f>IF(RIGHT(BA101,4)="cuht","171",IF(RIGHT(BA101,4)="netu","172",IF(RIGHT(BA101,4)="auht","173",IF(OR(RIGHT(BA101,4)="ppou",RIGHT(BA101,5)="prepa"),"360",IF(RIGHT(BA101,4)="cpou","361",IF(OR(RIGHT(BA101,4)="apou",RIGHT(BA101,6)="molinf"),"363",IF(RIGHT(BA101,4)="netp","364",IF(RIGHT(BA101,4)="cmtr","365",IF(LEFT(BA101,4)="form","873",IF(RIGHT(BA101,7)="ce-cppt","902",""))))))))))</f>
        <v/>
      </c>
      <c r="BA104" s="66" t="str">
        <f>IF(AZ104="","",IF(OR(AZ$3=Recap!$A$50,AZ$3=Recap!$A$51,AZ$3=Recap!$A$52,AZ$3=Recap!$A$53,AZ$3=Recap!$A$54,AZ$3=Recap!$A$55,AZ$3=Recap!$A$56,AZ$3=Recap!$A$57,AZ$3=Recap!$A$58,AZ$3=Recap!$A$59,AZ$3=Recap!$A$60,AZ$3=Recap!$A$61),(AZ103+BA103)/1,AZ103+BA103))</f>
        <v/>
      </c>
      <c r="BB104" s="66" t="str">
        <f>IF(RIGHT(BC101,4)="cuht","171",IF(RIGHT(BC101,4)="netu","172",IF(RIGHT(BC101,4)="auht","173",IF(OR(RIGHT(BC101,4)="ppou",RIGHT(BC101,5)="prepa"),"360",IF(RIGHT(BC101,4)="cpou","361",IF(OR(RIGHT(BC101,4)="apou",RIGHT(BC101,6)="molinf"),"363",IF(RIGHT(BC101,4)="netp","364",IF(RIGHT(BC101,4)="cmtr","365",IF(LEFT(BC101,4)="form","873",IF(RIGHT(BC101,7)="ce-cppt","902",""))))))))))</f>
        <v/>
      </c>
      <c r="BC104" s="66" t="str">
        <f>IF(BB104="","",IF(OR(BB$3=Recap!$A$50,BB$3=Recap!$A$51,BB$3=Recap!$A$52,BB$3=Recap!$A$53,BB$3=Recap!$A$54,BB$3=Recap!$A$55,BB$3=Recap!$A$56,BB$3=Recap!$A$57,BB$3=Recap!$A$58,BB$3=Recap!$A$59,BB$3=Recap!$A$60,BB$3=Recap!$A$61),(BB103+BC103)/1,BB103+BC103))</f>
        <v/>
      </c>
      <c r="BD104" s="66" t="str">
        <f>IF(RIGHT(BE101,4)="cuht","171",IF(RIGHT(BE101,4)="netu","172",IF(RIGHT(BE101,4)="auht","173",IF(OR(RIGHT(BE101,4)="ppou",RIGHT(BE101,5)="prepa"),"360",IF(RIGHT(BE101,4)="cpou","361",IF(OR(RIGHT(BE101,4)="apou",RIGHT(BE101,6)="molinf"),"363",IF(RIGHT(BE101,4)="netp","364",IF(RIGHT(BE101,4)="cmtr","365",IF(LEFT(BE101,4)="form","873",IF(RIGHT(BE101,7)="ce-cppt","902",""))))))))))</f>
        <v/>
      </c>
      <c r="BE104" s="66" t="str">
        <f>IF(BD104="","",IF(OR(BD$3=Recap!$A$50,BD$3=Recap!$A$51,BD$3=Recap!$A$52,BD$3=Recap!$A$53,BD$3=Recap!$A$54,BD$3=Recap!$A$55,BD$3=Recap!$A$56,BD$3=Recap!$A$57,BD$3=Recap!$A$58,BD$3=Recap!$A$59,BD$3=Recap!$A$60,BD$3=Recap!$A$61),(BD103+BE103)/1,BD103+BE103))</f>
        <v/>
      </c>
      <c r="BF104" s="66" t="str">
        <f>IF(RIGHT(BG101,4)="cuht","171",IF(RIGHT(BG101,4)="netu","172",IF(RIGHT(BG101,4)="auht","173",IF(OR(RIGHT(BG101,4)="ppou",RIGHT(BG101,5)="prepa"),"360",IF(RIGHT(BG101,4)="cpou","361",IF(OR(RIGHT(BG101,4)="apou",RIGHT(BG101,6)="molinf"),"363",IF(RIGHT(BG101,4)="netp","364",IF(RIGHT(BG101,4)="cmtr","365",IF(LEFT(BG101,4)="form","873",IF(RIGHT(BG101,7)="ce-cppt","902",""))))))))))</f>
        <v/>
      </c>
      <c r="BG104" s="66" t="str">
        <f>IF(BF104="","",IF(OR(BF$3=Recap!$A$50,BF$3=Recap!$A$51,BF$3=Recap!$A$52,BF$3=Recap!$A$53,BF$3=Recap!$A$54,BF$3=Recap!$A$55,BF$3=Recap!$A$56,BF$3=Recap!$A$57,BF$3=Recap!$A$58,BF$3=Recap!$A$59,BF$3=Recap!$A$60,BF$3=Recap!$A$61),(BF103+BG103)/1,BF103+BG103))</f>
        <v/>
      </c>
      <c r="BH104" s="12"/>
    </row>
    <row r="105" spans="1:60" ht="14.4" customHeight="1" x14ac:dyDescent="0.3">
      <c r="A105" s="125" t="s">
        <v>79</v>
      </c>
      <c r="B105" s="81"/>
      <c r="C105" s="100"/>
      <c r="D105" s="68">
        <v>0.33333333333333331</v>
      </c>
      <c r="E105" s="120" t="s">
        <v>39</v>
      </c>
      <c r="F105" s="68">
        <v>0.33333333333333331</v>
      </c>
      <c r="G105" s="120" t="s">
        <v>42</v>
      </c>
      <c r="H105" s="68"/>
      <c r="I105" s="120"/>
      <c r="J105" s="68"/>
      <c r="K105" s="120"/>
      <c r="L105" s="79"/>
      <c r="M105" s="100"/>
      <c r="N105" s="79"/>
      <c r="O105" s="98"/>
      <c r="P105" s="55">
        <v>0.33333333333333331</v>
      </c>
      <c r="Q105" s="106" t="s">
        <v>39</v>
      </c>
      <c r="R105" s="73">
        <v>0.16666666666666666</v>
      </c>
      <c r="S105" s="106" t="s">
        <v>31</v>
      </c>
      <c r="T105" s="55">
        <v>0.25</v>
      </c>
      <c r="U105" s="106" t="s">
        <v>31</v>
      </c>
      <c r="V105" s="73">
        <v>0.5</v>
      </c>
      <c r="W105" s="106" t="s">
        <v>31</v>
      </c>
      <c r="X105" s="73">
        <v>0.45833333333333331</v>
      </c>
      <c r="Y105" s="106" t="s">
        <v>28</v>
      </c>
      <c r="Z105" s="79"/>
      <c r="AA105" s="116"/>
      <c r="AB105" s="79">
        <v>0.91666666666666663</v>
      </c>
      <c r="AC105" s="118" t="s">
        <v>31</v>
      </c>
      <c r="AD105" s="97">
        <f ca="1">SUM(P107:AC107)</f>
        <v>2.416666666666667</v>
      </c>
      <c r="AE105" s="55">
        <v>0.91666666666666663</v>
      </c>
      <c r="AF105" s="106" t="s">
        <v>31</v>
      </c>
      <c r="AG105" s="79">
        <v>0.91666666666666663</v>
      </c>
      <c r="AH105" s="116" t="s">
        <v>31</v>
      </c>
      <c r="AI105" s="55">
        <v>0.91666666666666663</v>
      </c>
      <c r="AJ105" s="106" t="s">
        <v>31</v>
      </c>
      <c r="AK105" s="55">
        <v>0.91666666666666663</v>
      </c>
      <c r="AL105" s="106" t="s">
        <v>31</v>
      </c>
      <c r="AM105" s="55">
        <v>0.91666666666666663</v>
      </c>
      <c r="AN105" s="106" t="s">
        <v>31</v>
      </c>
      <c r="AO105" s="79"/>
      <c r="AP105" s="116"/>
      <c r="AQ105" s="79"/>
      <c r="AR105" s="118"/>
      <c r="AS105" s="97">
        <f ca="1">SUM(AE107:AR107)</f>
        <v>0</v>
      </c>
      <c r="AT105" s="55"/>
      <c r="AU105" s="106"/>
      <c r="AV105" s="79"/>
      <c r="AW105" s="116"/>
      <c r="AX105" s="57"/>
      <c r="AY105" s="106"/>
      <c r="AZ105" s="57"/>
      <c r="BA105" s="106"/>
      <c r="BB105" s="57"/>
      <c r="BC105" s="106"/>
      <c r="BD105" s="57"/>
      <c r="BE105" s="106"/>
      <c r="BF105" s="57"/>
      <c r="BG105" s="122"/>
      <c r="BH105" s="124">
        <f ca="1">SUM(AT107:BG107)</f>
        <v>0</v>
      </c>
    </row>
    <row r="106" spans="1:60" ht="16.2" thickBot="1" x14ac:dyDescent="0.35">
      <c r="A106" s="126"/>
      <c r="B106" s="82"/>
      <c r="C106" s="101"/>
      <c r="D106" s="70">
        <v>0.68125000000000002</v>
      </c>
      <c r="E106" s="121"/>
      <c r="F106" s="70">
        <v>0.68125000000000002</v>
      </c>
      <c r="G106" s="121"/>
      <c r="H106" s="70"/>
      <c r="I106" s="121"/>
      <c r="J106" s="70"/>
      <c r="K106" s="121"/>
      <c r="L106" s="80"/>
      <c r="M106" s="101"/>
      <c r="N106" s="80"/>
      <c r="O106" s="99"/>
      <c r="P106" s="77">
        <v>0.69791666666666663</v>
      </c>
      <c r="Q106" s="107"/>
      <c r="R106" s="56">
        <v>0.58333333333333337</v>
      </c>
      <c r="S106" s="107"/>
      <c r="T106" s="77">
        <v>0.70833333333333337</v>
      </c>
      <c r="U106" s="107"/>
      <c r="V106" s="56">
        <v>0.91666666666666663</v>
      </c>
      <c r="W106" s="107"/>
      <c r="X106" s="56">
        <v>0.91666666666666663</v>
      </c>
      <c r="Y106" s="107"/>
      <c r="Z106" s="80"/>
      <c r="AA106" s="117"/>
      <c r="AB106" s="80">
        <v>0.25</v>
      </c>
      <c r="AC106" s="119"/>
      <c r="AD106" s="97"/>
      <c r="AE106" s="56">
        <v>0.25</v>
      </c>
      <c r="AF106" s="107"/>
      <c r="AG106" s="80">
        <v>0.25</v>
      </c>
      <c r="AH106" s="117"/>
      <c r="AI106" s="56">
        <v>0.25</v>
      </c>
      <c r="AJ106" s="107"/>
      <c r="AK106" s="56">
        <v>0.25</v>
      </c>
      <c r="AL106" s="107"/>
      <c r="AM106" s="56">
        <v>0.25</v>
      </c>
      <c r="AN106" s="107"/>
      <c r="AO106" s="80"/>
      <c r="AP106" s="117"/>
      <c r="AQ106" s="80"/>
      <c r="AR106" s="119"/>
      <c r="AS106" s="97"/>
      <c r="AT106" s="56"/>
      <c r="AU106" s="107"/>
      <c r="AV106" s="80"/>
      <c r="AW106" s="117"/>
      <c r="AX106" s="58"/>
      <c r="AY106" s="107"/>
      <c r="AZ106" s="58"/>
      <c r="BA106" s="107"/>
      <c r="BB106" s="58"/>
      <c r="BC106" s="107"/>
      <c r="BD106" s="58"/>
      <c r="BE106" s="107"/>
      <c r="BF106" s="58"/>
      <c r="BG106" s="123"/>
      <c r="BH106" s="124"/>
    </row>
    <row r="107" spans="1:60" ht="15" customHeight="1" x14ac:dyDescent="0.35">
      <c r="A107" s="52"/>
      <c r="B107" s="66">
        <f ca="1">IF(B$3&gt;$BI$4,0,IF(OR(ISBLANK(B105),ISBLANK(B106),ISBLANK(C105),LEFT(C105,4)="jour",LEFT(C105,4)="form"),0,IF(COUNTIF(fériés,B$3)&gt;0,MOD((B106-B105),1)*1,MOD((B106-B105),1))))</f>
        <v>0</v>
      </c>
      <c r="C107" s="66">
        <f ca="1">IF(B$3&gt;$BI$4,0,IF(AND(ISNUMBER(B105),ISNUMBER(B106),OR(LEFT(C105,4)="jour",LEFT(C105,4)="form")),IF(COUNTIF(fériés,B$3)&gt;0,MOD(-$BH$4+(B106-B105),1)*1,MOD(-$BH$4+(B106-B105),1)),IF(AND(ISBLANK(B105),ISBLANK(B106)),IF(OR(C105="r",C105="c",C105="a",C105="m",C105="f",C105="cp",C105="s",C105="congé parent"),$BH$3,0),0)))</f>
        <v>0</v>
      </c>
      <c r="D107" s="66">
        <f ca="1">IF(D$3&gt;$BI$4,0,IF(OR(ISBLANK(D105),ISBLANK(D106),ISBLANK(E105),LEFT(E105,4)="jour",LEFT(E105,4)="form"),0,IF(COUNTIF(fériés,D$3)&gt;0,MOD((D106-D105),1)*1,MOD((D106-D105),1))))</f>
        <v>0</v>
      </c>
      <c r="E107" s="66">
        <f ca="1">IF(D$3&gt;$BI$4,0,IF(AND(ISNUMBER(D105),ISNUMBER(D106),OR(LEFT(E105,4)="jour",LEFT(E105,4)="form")),IF(COUNTIF(fériés,D$3)&gt;0,MOD(-$BH$4+(D106-D105),1)*1,MOD(-$BH$4+(D106-D105),1)),IF(AND(ISBLANK(D105),ISBLANK(D106)),IF(OR(E105="r",E105="c",E105="a",E105="m",E105="f",E105="cp",E105="s",E105="congé parent"),$BH$3,0),0)))</f>
        <v>0.31666666666666671</v>
      </c>
      <c r="F107" s="66">
        <f ca="1">IF(F$3&gt;$BI$4,0,IF(OR(ISBLANK(F105),ISBLANK(F106),ISBLANK(G105),LEFT(G105,4)="jour",LEFT(G105,4)="form"),0,IF(COUNTIF(fériés,F$3)&gt;0,MOD((F106-F105),1)*1,MOD((F106-F105),1))))</f>
        <v>0</v>
      </c>
      <c r="G107" s="66">
        <f ca="1">IF(F$3&gt;$BI$4,0,IF(AND(ISNUMBER(F105),ISNUMBER(F106),OR(LEFT(G105,4)="jour",LEFT(G105,4)="form")),IF(COUNTIF(fériés,F$3)&gt;0,MOD(-$BH$4+(F106-F105),1)*1,MOD(-$BH$4+(F106-F105),1)),IF(AND(ISBLANK(F105),ISBLANK(F106)),IF(OR(G105="r",G105="c",G105="a",G105="m",G105="f",G105="cp",G105="s",G105="congé parent"),$BH$3,0),0)))</f>
        <v>0.31666666666666671</v>
      </c>
      <c r="H107" s="66">
        <f ca="1">IF(H$3&gt;$BI$4,0,IF(OR(ISBLANK(H105),ISBLANK(H106),ISBLANK(I105),LEFT(I105,4)="jour",LEFT(I105,4)="form"),0,IF(COUNTIF(fériés,H$3)&gt;0,MOD((H106-H105),1)*1,MOD((H106-H105),1))))</f>
        <v>0</v>
      </c>
      <c r="I107" s="66">
        <f ca="1">IF(H$3&gt;$BI$4,0,IF(AND(ISNUMBER(H105),ISNUMBER(H106),OR(LEFT(I105,4)="jour",LEFT(I105,4)="form")),IF(COUNTIF(fériés,H$3)&gt;0,MOD(-$BH$4+(H106-H105),1)*1,MOD(-$BH$4+(H106-H105),1)),IF(AND(ISBLANK(H105),ISBLANK(H106)),IF(OR(I105="r",I105="c",I105="a",I105="m",I105="f",I105="cp",I105="s",I105="congé parent"),$BH$3,0),0)))</f>
        <v>0</v>
      </c>
      <c r="J107" s="66">
        <f ca="1">IF(J$3&gt;$BI$4,0,IF(OR(ISBLANK(J105),ISBLANK(J106),ISBLANK(K105),LEFT(K105,4)="jour",LEFT(K105,4)="form"),0,IF(COUNTIF(fériés,J$3)&gt;0,MOD((J106-J105),1)*1,MOD((J106-J105),1))))</f>
        <v>0</v>
      </c>
      <c r="K107" s="66">
        <f ca="1">IF(J$3&gt;$BI$4,0,IF(AND(ISNUMBER(J105),ISNUMBER(J106),OR(LEFT(K105,4)="jour",LEFT(K105,4)="form")),IF(COUNTIF(fériés,J$3)&gt;0,MOD(-$BH$4+(J106-J105),1)*1,MOD(-$BH$4+(J106-J105),1)),IF(AND(ISBLANK(J105),ISBLANK(J106)),IF(OR(K105="r",K105="c",K105="a",K105="m",K105="f",K105="cp",K105="s",K105="congé parent"),$BH$3,0),0)))</f>
        <v>0</v>
      </c>
      <c r="L107" s="86">
        <f ca="1">IF(L$3&gt;$BI$4,0,IF(OR(ISBLANK(L105),ISBLANK(L106),ISBLANK(M105),LEFT(M105,4)="jour",LEFT(M105,4)="form"),0,IF(COUNTIF(fériés,L$3)&gt;0,MOD((L106-L105),1)*1,MOD((L106-L105),1))))</f>
        <v>0</v>
      </c>
      <c r="M107" s="86">
        <f ca="1">IF(L$3&gt;$BI$4,0,IF(AND(ISNUMBER(L105),ISNUMBER(L106),OR(LEFT(M105,4)="jour",LEFT(M105,4)="form")),IF(COUNTIF(fériés,L$3)&gt;0,MOD(-$BH$4+(L106-L105),1)*1,MOD(-$BH$4+(L106-L105),1)),IF(AND(ISBLANK(L105),ISBLANK(L106)),IF(OR(M105="r",M105="c",M105="a",M105="m",M105="f",M105="cp",M105="s",M105="congé parent"),$BH$3,0),0)))</f>
        <v>0</v>
      </c>
      <c r="N107" s="86">
        <f ca="1">IF(N$3&gt;$BI$4,0,IF(OR(ISBLANK(N105),ISBLANK(N106),ISBLANK(O105),LEFT(O105,4)="jour",LEFT(O105,4)="form"),0,IF(COUNTIF(fériés,N$3)&gt;0,MOD((N106-N105),1)*1,MOD((N106-N105),1))))</f>
        <v>0</v>
      </c>
      <c r="O107" s="86">
        <f ca="1">IF(N$3&gt;$BI$4,0,IF(AND(ISNUMBER(N105),ISNUMBER(N106),OR(LEFT(O105,4)="jour",LEFT(O105,4)="form")),IF(COUNTIF(fériés,N$3)&gt;0,MOD(-$BH$4+(N106-N105),1)*1,MOD(-$BH$4+(N106-N105),1)),IF(AND(ISBLANK(N105),ISBLANK(N106)),IF(OR(O105="r",O105="c",O105="a",O105="m",O105="f",O105="cp",O105="s",O105="congé parent"),$BH$3,0),0)))</f>
        <v>0</v>
      </c>
      <c r="P107" s="66">
        <f ca="1">IF(P$3&gt;$BI$4,0,IF(OR(ISBLANK(P105),ISBLANK(P106),ISBLANK(Q105),LEFT(Q105,4)="jour",LEFT(Q105,4)="form"),0,IF(COUNTIF(fériés,P$3)&gt;0,MOD((P106-P105),1)*1,MOD((P106-P105),1))))</f>
        <v>0</v>
      </c>
      <c r="Q107" s="66">
        <f ca="1">IF(P$3&gt;$BI$4,0,IF(AND(ISNUMBER(P105),ISNUMBER(P106),OR(LEFT(Q105,4)="jour",LEFT(Q105,4)="form")),IF(COUNTIF(fériés,P$3)&gt;0,MOD(-$BH$4+(P106-P105),1)*1,MOD(-$BH$4+(P106-P105),1)),IF(AND(ISBLANK(P105),ISBLANK(P106)),IF(OR(Q105="r",Q105="c",Q105="a",Q105="m",Q105="f",Q105="cp",Q105="s",Q105="congé parent"),$BH$3,0),0)))</f>
        <v>0.33333333333333331</v>
      </c>
      <c r="R107" s="66">
        <f ca="1">IF(R$3&gt;$BI$4,0,IF(OR(ISBLANK(R105),ISBLANK(R106),ISBLANK(S105),LEFT(S105,4)="jour",LEFT(S105,4)="form"),0,IF(COUNTIF(fériés,R$3)&gt;0,MOD((R106-R105),1)*1,MOD((R106-R105),1))))</f>
        <v>0.41666666666666674</v>
      </c>
      <c r="S107" s="66">
        <f ca="1">IF(R$3&gt;$BI$4,0,IF(AND(ISNUMBER(R105),ISNUMBER(R106),OR(LEFT(S105,4)="jour",LEFT(S105,4)="form")),IF(COUNTIF(fériés,R$3)&gt;0,MOD(-$BH$4+(R106-R105),1)*1,MOD(-$BH$4+(R106-R105),1)),IF(AND(ISBLANK(R105),ISBLANK(R106)),IF(OR(S105="r",S105="c",S105="a",S105="m",S105="f",S105="cp",S105="s",S105="congé parent"),$BH$3,0),0)))</f>
        <v>0</v>
      </c>
      <c r="T107" s="66">
        <f ca="1">IF(T$3&gt;$BI$4,0,IF(OR(ISBLANK(T105),ISBLANK(T106),ISBLANK(U105),LEFT(U105,4)="jour",LEFT(U105,4)="form"),0,IF(COUNTIF(fériés,T$3)&gt;0,MOD((T106-T105),1)*1,MOD((T106-T105),1))))</f>
        <v>0.45833333333333337</v>
      </c>
      <c r="U107" s="66">
        <f ca="1">IF(T$3&gt;$BI$4,0,IF(AND(ISNUMBER(T105),ISNUMBER(T106),OR(LEFT(U105,4)="jour",LEFT(U105,4)="form")),IF(COUNTIF(fériés,T$3)&gt;0,MOD(-$BH$4+(T106-T105),1)*1,MOD(-$BH$4+(T106-T105),1)),IF(AND(ISBLANK(T105),ISBLANK(T106)),IF(OR(U105="r",U105="c",U105="a",U105="m",U105="f",U105="cp",U105="s",U105="congé parent"),$BH$3,0),0)))</f>
        <v>0</v>
      </c>
      <c r="V107" s="66">
        <f ca="1">IF(V$3&gt;$BI$4,0,IF(OR(ISBLANK(V105),ISBLANK(V106),ISBLANK(W105),LEFT(W105,4)="jour",LEFT(W105,4)="form"),0,IF(COUNTIF(fériés,V$3)&gt;0,MOD((V106-V105),1)*1,MOD((V106-V105),1))))</f>
        <v>0.41666666666666663</v>
      </c>
      <c r="W107" s="66">
        <f ca="1">IF(V$3&gt;$BI$4,0,IF(AND(ISNUMBER(V105),ISNUMBER(V106),OR(LEFT(W105,4)="jour",LEFT(W105,4)="form")),IF(COUNTIF(fériés,V$3)&gt;0,MOD(-$BH$4+(V106-V105),1)*1,MOD(-$BH$4+(V106-V105),1)),IF(AND(ISBLANK(V105),ISBLANK(V106)),IF(OR(W105="r",W105="c",W105="a",W105="m",W105="f",W105="cp",W105="s",W105="congé parent"),$BH$3,0),0)))</f>
        <v>0</v>
      </c>
      <c r="X107" s="66">
        <f ca="1">IF(X$3&gt;$BI$4,0,IF(OR(ISBLANK(X105),ISBLANK(X106),ISBLANK(Y105),LEFT(Y105,4)="jour",LEFT(Y105,4)="form"),0,IF(COUNTIF(fériés,X$3)&gt;0,MOD((X106-X105),1)*1,MOD((X106-X105),1))))</f>
        <v>0.45833333333333331</v>
      </c>
      <c r="Y107" s="66">
        <f ca="1">IF(X$3&gt;$BI$4,0,IF(AND(ISNUMBER(X105),ISNUMBER(X106),OR(LEFT(Y105,4)="jour",LEFT(Y105,4)="form")),IF(COUNTIF(fériés,X$3)&gt;0,MOD(-$BH$4+(X106-X105),1)*1,MOD(-$BH$4+(X106-X105),1)),IF(AND(ISBLANK(X105),ISBLANK(X106)),IF(OR(Y105="r",Y105="c",Y105="a",Y105="m",Y105="f",Y105="cp",Y105="s",Y105="congé parent"),$BH$3,0),0)))</f>
        <v>0</v>
      </c>
      <c r="Z107" s="86">
        <f ca="1">IF(Z$3&gt;$BI$4,0,IF(OR(ISBLANK(Z105),ISBLANK(Z106),ISBLANK(AA105),LEFT(AA105,4)="jour",LEFT(AA105,4)="form"),0,IF(COUNTIF(fériés,Z$3)&gt;0,MOD((Z106-Z105),1)*1,MOD((Z106-Z105),1))))</f>
        <v>0</v>
      </c>
      <c r="AA107" s="86">
        <f ca="1">IF(Z$3&gt;$BI$4,0,IF(AND(ISNUMBER(Z105),ISNUMBER(Z106),OR(LEFT(AA105,4)="jour",LEFT(AA105,4)="form")),IF(COUNTIF(fériés,Z$3)&gt;0,MOD(-$BH$4+(Z106-Z105),1)*1,MOD(-$BH$4+(Z106-Z105),1)),IF(AND(ISBLANK(Z105),ISBLANK(Z106)),IF(OR(AA105="r",AA105="c",AA105="a",AA105="m",AA105="f",AA105="cp",AA105="s",AA105="congé parent"),$BH$3,0),0)))</f>
        <v>0</v>
      </c>
      <c r="AB107" s="86">
        <f ca="1">IF(AB$3&gt;$BI$4,0,IF(OR(ISBLANK(AB105),ISBLANK(AB106),ISBLANK(AC105),LEFT(AC105,4)="jour",LEFT(AC105,4)="form"),0,IF(COUNTIF(fériés,AB$3)&gt;0,MOD((AB106-AB105),1)*1,MOD((AB106-AB105),1))))</f>
        <v>0.33333333333333337</v>
      </c>
      <c r="AC107" s="86">
        <f ca="1">IF(AB$3&gt;$BI$4,0,IF(AND(ISNUMBER(AB105),ISNUMBER(AB106),OR(LEFT(AC105,4)="jour",LEFT(AC105,4)="form")),IF(COUNTIF(fériés,AB$3)&gt;0,MOD(-$BH$4+(AB106-AB105),1)*1,MOD(-$BH$4+(AB106-AB105),1)),IF(AND(ISBLANK(AB105),ISBLANK(AB106)),IF(OR(AC105="r",AC105="c",AC105="a",AC105="m",AC105="f",AC105="cp",AC105="s",AC105="congé parent"),$BH$3,0),0)))</f>
        <v>0</v>
      </c>
      <c r="AD107" s="61"/>
      <c r="AE107" s="66">
        <f ca="1">IF(AE$3&gt;$BI$4,0,IF(OR(ISBLANK(AE105),ISBLANK(AE106),ISBLANK(AF105),LEFT(AF105,4)="jour",LEFT(AF105,4)="form"),0,IF(COUNTIF(fériés,AE$3)&gt;0,MOD((AE106-AE105),1)*1,MOD((AE106-AE105),1))))</f>
        <v>0</v>
      </c>
      <c r="AF107" s="66">
        <f ca="1">IF(AE$3&gt;$BI$4,0,IF(AND(ISNUMBER(AE105),ISNUMBER(AE106),OR(LEFT(AF105,4)="jour",LEFT(AF105,4)="form")),IF(COUNTIF(fériés,AE$3)&gt;0,MOD(-$BH$4+(AE106-AE105),1)*1,MOD(-$BH$4+(AE106-AE105),1)),IF(AND(ISBLANK(AE105),ISBLANK(AE106)),IF(OR(AF105="r",AF105="c",AF105="a",AF105="m",AF105="f",AF105="cp",AF105="s",AF105="congé parent"),$BH$3,0),0)))</f>
        <v>0</v>
      </c>
      <c r="AG107" s="86">
        <f ca="1">IF(AG$3&gt;$BI$4,0,IF(OR(ISBLANK(AG105),ISBLANK(AG106),ISBLANK(AH105),LEFT(AH105,4)="jour",LEFT(AH105,4)="form"),0,IF(COUNTIF(fériés,AG$3)&gt;0,MOD((AG106-AG105),1)*1,MOD((AG106-AG105),1))))</f>
        <v>0</v>
      </c>
      <c r="AH107" s="86">
        <f ca="1">IF(AG$3&gt;$BI$4,0,IF(AND(ISNUMBER(AG105),ISNUMBER(AG106),OR(LEFT(AH105,4)="jour",LEFT(AH105,4)="form")),IF(COUNTIF(fériés,AG$3)&gt;0,MOD(-$BH$4+(AG106-AG105),1)*1,MOD(-$BH$4+(AG106-AG105),1)),IF(AND(ISBLANK(AG105),ISBLANK(AG106)),IF(OR(AH105="r",AH105="c",AH105="a",AH105="m",AH105="f",AH105="cp",AH105="s",AH105="congé parent"),$BH$3,0),0)))</f>
        <v>0</v>
      </c>
      <c r="AI107" s="66">
        <f ca="1">IF(AI$3&gt;$BI$4,0,IF(OR(ISBLANK(AI105),ISBLANK(AI106),ISBLANK(AJ105),LEFT(AJ105,4)="jour",LEFT(AJ105,4)="form"),0,IF(COUNTIF(fériés,AI$3)&gt;0,MOD((AI106-AI105),1)*1,MOD((AI106-AI105),1))))</f>
        <v>0</v>
      </c>
      <c r="AJ107" s="66">
        <f ca="1">IF(AI$3&gt;$BI$4,0,IF(AND(ISNUMBER(AI105),ISNUMBER(AI106),OR(LEFT(AJ105,4)="jour",LEFT(AJ105,4)="form")),IF(COUNTIF(fériés,AI$3)&gt;0,MOD(-$BH$4+(AI106-AI105),1)*1,MOD(-$BH$4+(AI106-AI105),1)),IF(AND(ISBLANK(AI105),ISBLANK(AI106)),IF(OR(AJ105="r",AJ105="c",AJ105="a",AJ105="m",AJ105="f",AJ105="cp",AJ105="s",AJ105="congé parent"),$BH$3,0),0)))</f>
        <v>0</v>
      </c>
      <c r="AK107" s="66">
        <f ca="1">IF(AK$3&gt;$BI$4,0,IF(OR(ISBLANK(AK105),ISBLANK(AK106),ISBLANK(AL105),LEFT(AL105,4)="jour",LEFT(AL105,4)="form"),0,IF(COUNTIF(fériés,AK$3)&gt;0,MOD((AK106-AK105),1)*1,MOD((AK106-AK105),1))))</f>
        <v>0</v>
      </c>
      <c r="AL107" s="66">
        <f ca="1">IF(AK$3&gt;$BI$4,0,IF(AND(ISNUMBER(AK105),ISNUMBER(AK106),OR(LEFT(AL105,4)="jour",LEFT(AL105,4)="form")),IF(COUNTIF(fériés,AK$3)&gt;0,MOD(-$BH$4+(AK106-AK105),1)*1,MOD(-$BH$4+(AK106-AK105),1)),IF(AND(ISBLANK(AK105),ISBLANK(AK106)),IF(OR(AL105="r",AL105="c",AL105="a",AL105="m",AL105="f",AL105="cp",AL105="s",AL105="congé parent"),$BH$3,0),0)))</f>
        <v>0</v>
      </c>
      <c r="AM107" s="66">
        <f ca="1">IF(AM$3&gt;$BI$4,0,IF(OR(ISBLANK(AM105),ISBLANK(AM106),ISBLANK(AN105),LEFT(AN105,4)="jour",LEFT(AN105,4)="form"),0,IF(COUNTIF(fériés,AM$3)&gt;0,MOD((AM106-AM105),1)*1,MOD((AM106-AM105),1))))</f>
        <v>0</v>
      </c>
      <c r="AN107" s="66">
        <f ca="1">IF(AM$3&gt;$BI$4,0,IF(AND(ISNUMBER(AM105),ISNUMBER(AM106),OR(LEFT(AN105,4)="jour",LEFT(AN105,4)="form")),IF(COUNTIF(fériés,AM$3)&gt;0,MOD(-$BH$4+(AM106-AM105),1)*1,MOD(-$BH$4+(AM106-AM105),1)),IF(AND(ISBLANK(AM105),ISBLANK(AM106)),IF(OR(AN105="r",AN105="c",AN105="a",AN105="m",AN105="f",AN105="cp",AN105="s",AN105="congé parent"),$BH$3,0),0)))</f>
        <v>0</v>
      </c>
      <c r="AO107" s="86">
        <f ca="1">IF(AO$3&gt;$BI$4,0,IF(OR(ISBLANK(AO105),ISBLANK(AO106),ISBLANK(AP105),LEFT(AP105,4)="jour",LEFT(AP105,4)="form"),0,IF(COUNTIF(fériés,AO$3)&gt;0,MOD((AO106-AO105),1)*1,MOD((AO106-AO105),1))))</f>
        <v>0</v>
      </c>
      <c r="AP107" s="86">
        <f ca="1">IF(AO$3&gt;$BI$4,0,IF(AND(ISNUMBER(AO105),ISNUMBER(AO106),OR(LEFT(AP105,4)="jour",LEFT(AP105,4)="form")),IF(COUNTIF(fériés,AO$3)&gt;0,MOD(-$BH$4+(AO106-AO105),1)*1,MOD(-$BH$4+(AO106-AO105),1)),IF(AND(ISBLANK(AO105),ISBLANK(AO106)),IF(OR(AP105="r",AP105="c",AP105="a",AP105="m",AP105="f",AP105="cp",AP105="s",AP105="congé parent"),$BH$3,0),0)))</f>
        <v>0</v>
      </c>
      <c r="AQ107" s="86">
        <f ca="1">IF(AQ$3&gt;$BI$4,0,IF(OR(ISBLANK(AQ105),ISBLANK(AQ106),ISBLANK(AR105),LEFT(AR105,4)="jour",LEFT(AR105,4)="form"),0,IF(COUNTIF(fériés,AQ$3)&gt;0,MOD((AQ106-AQ105),1)*1,MOD((AQ106-AQ105),1))))</f>
        <v>0</v>
      </c>
      <c r="AR107" s="86">
        <f ca="1">IF(AQ$3&gt;$BI$4,0,IF(AND(ISNUMBER(AQ105),ISNUMBER(AQ106),OR(LEFT(AR105,4)="jour",LEFT(AR105,4)="form")),IF(COUNTIF(fériés,AQ$3)&gt;0,MOD(-$BH$4+(AQ106-AQ105),1)*1,MOD(-$BH$4+(AQ106-AQ105),1)),IF(AND(ISBLANK(AQ105),ISBLANK(AQ106)),IF(OR(AR105="r",AR105="c",AR105="a",AR105="m",AR105="f",AR105="cp",AR105="s",AR105="congé parent"),$BH$3,0),0)))</f>
        <v>0</v>
      </c>
      <c r="AS107" s="61"/>
      <c r="AT107" s="66">
        <f ca="1">IF(AT$3&gt;$BI$4,0,IF(OR(ISBLANK(AT105),ISBLANK(AT106),ISBLANK(AU105),LEFT(AU105,4)="jour",LEFT(AU105,4)="form"),0,IF(COUNTIF(fériés,AT$3)&gt;0,MOD((AT106-AT105),1)*1,MOD((AT106-AT105),1))))</f>
        <v>0</v>
      </c>
      <c r="AU107" s="66">
        <f ca="1">IF(AT$3&gt;$BI$4,0,IF(AND(ISNUMBER(AT105),ISNUMBER(AT106),OR(LEFT(AU105,4)="jour",LEFT(AU105,4)="form")),IF(COUNTIF(fériés,AT$3)&gt;0,MOD(-$BH$4+(AT106-AT105),1)*1,MOD(-$BH$4+(AT106-AT105),1)),IF(AND(ISBLANK(AT105),ISBLANK(AT106)),IF(OR(AU105="r",AU105="c",AU105="a",AU105="m",AU105="f",AU105="cp",AU105="s",AU105="congé parent"),$BH$3,0),0)))</f>
        <v>0</v>
      </c>
      <c r="AV107" s="86">
        <f ca="1">IF(AV$3&gt;$BI$4,0,IF(OR(ISBLANK(AV105),ISBLANK(AV106),ISBLANK(AW105),LEFT(AW105,4)="jour",LEFT(AW105,4)="form"),0,IF(COUNTIF(fériés,AV$3)&gt;0,MOD((AV106-AV105),1)*1,MOD((AV106-AV105),1))))</f>
        <v>0</v>
      </c>
      <c r="AW107" s="86">
        <f ca="1">IF(AV$3&gt;$BI$4,0,IF(AND(ISNUMBER(AV105),ISNUMBER(AV106),OR(LEFT(AW105,4)="jour",LEFT(AW105,4)="form")),IF(COUNTIF(fériés,AV$3)&gt;0,MOD(-$BH$4+(AV106-AV105),1)*1,MOD(-$BH$4+(AV106-AV105),1)),IF(AND(ISBLANK(AV105),ISBLANK(AV106)),IF(OR(AW105="r",AW105="c",AW105="a",AW105="m",AW105="f",AW105="cp",AW105="s",AW105="congé parent"),$BH$3,0),0)))</f>
        <v>0</v>
      </c>
      <c r="AX107" s="66">
        <f ca="1">IF(AX$3&gt;$BI$4,0,IF(OR(ISBLANK(AX105),ISBLANK(AX106),ISBLANK(AY105),LEFT(AY105,4)="jour",LEFT(AY105,4)="form"),0,IF(COUNTIF(fériés,AX$3)&gt;0,MOD((AX106-AX105),1)*1,MOD((AX106-AX105),1))))</f>
        <v>0</v>
      </c>
      <c r="AY107" s="66">
        <f ca="1">IF(AX$3&gt;$BI$4,0,IF(AND(ISNUMBER(AX105),ISNUMBER(AX106),OR(LEFT(AY105,4)="jour",LEFT(AY105,4)="form")),IF(COUNTIF(fériés,AX$3)&gt;0,MOD(-$BH$4+(AX106-AX105),1)*1,MOD(-$BH$4+(AX106-AX105),1)),IF(AND(ISBLANK(AX105),ISBLANK(AX106)),IF(OR(AY105="r",AY105="c",AY105="a",AY105="m",AY105="f",AY105="cp",AY105="s",AY105="congé parent"),$BH$3,0),0)))</f>
        <v>0</v>
      </c>
      <c r="AZ107" s="66">
        <f ca="1">IF(AZ$3&gt;$BI$4,0,IF(OR(ISBLANK(AZ105),ISBLANK(AZ106),ISBLANK(BA105),LEFT(BA105,4)="jour",LEFT(BA105,4)="form"),0,IF(COUNTIF(fériés,AZ$3)&gt;0,MOD((AZ106-AZ105),1)*1,MOD((AZ106-AZ105),1))))</f>
        <v>0</v>
      </c>
      <c r="BA107" s="66">
        <f ca="1">IF(AZ$3&gt;$BI$4,0,IF(AND(ISNUMBER(AZ105),ISNUMBER(AZ106),OR(LEFT(BA105,4)="jour",LEFT(BA105,4)="form")),IF(COUNTIF(fériés,AZ$3)&gt;0,MOD(-$BH$4+(AZ106-AZ105),1)*1,MOD(-$BH$4+(AZ106-AZ105),1)),IF(AND(ISBLANK(AZ105),ISBLANK(AZ106)),IF(OR(BA105="r",BA105="c",BA105="a",BA105="m",BA105="f",BA105="cp",BA105="s",BA105="congé parent"),$BH$3,0),0)))</f>
        <v>0</v>
      </c>
      <c r="BB107" s="66">
        <f ca="1">IF(BB$3&gt;$BI$4,0,IF(OR(ISBLANK(BB105),ISBLANK(BB106),ISBLANK(BC105),LEFT(BC105,4)="jour",LEFT(BC105,4)="form"),0,IF(COUNTIF(fériés,BB$3)&gt;0,MOD((BB106-BB105),1)*1,MOD((BB106-BB105),1))))</f>
        <v>0</v>
      </c>
      <c r="BC107" s="66">
        <f ca="1">IF(BB$3&gt;$BI$4,0,IF(AND(ISNUMBER(BB105),ISNUMBER(BB106),OR(LEFT(BC105,4)="jour",LEFT(BC105,4)="form")),IF(COUNTIF(fériés,BB$3)&gt;0,MOD(-$BH$4+(BB106-BB105),1)*1,MOD(-$BH$4+(BB106-BB105),1)),IF(AND(ISBLANK(BB105),ISBLANK(BB106)),IF(OR(BC105="r",BC105="c",BC105="a",BC105="m",BC105="f",BC105="cp",BC105="s",BC105="congé parent"),$BH$3,0),0)))</f>
        <v>0</v>
      </c>
      <c r="BD107" s="66">
        <f ca="1">IF(BD$3&gt;$BI$4,0,IF(OR(ISBLANK(BD105),ISBLANK(BD106),ISBLANK(BE105),LEFT(BE105,4)="jour",LEFT(BE105,4)="form"),0,IF(COUNTIF(fériés,BD$3)&gt;0,MOD((BD106-BD105),1)*1,MOD((BD106-BD105),1))))</f>
        <v>0</v>
      </c>
      <c r="BE107" s="66">
        <f ca="1">IF(BD$3&gt;$BI$4,0,IF(AND(ISNUMBER(BD105),ISNUMBER(BD106),OR(LEFT(BE105,4)="jour",LEFT(BE105,4)="form")),IF(COUNTIF(fériés,BD$3)&gt;0,MOD(-$BH$4+(BD106-BD105),1)*1,MOD(-$BH$4+(BD106-BD105),1)),IF(AND(ISBLANK(BD105),ISBLANK(BD106)),IF(OR(BE105="r",BE105="c",BE105="a",BE105="m",BE105="f",BE105="cp",BE105="s",BE105="congé parent"),$BH$3,0),0)))</f>
        <v>0</v>
      </c>
      <c r="BF107" s="66">
        <f ca="1">IF(BF$3&gt;$BI$4,0,IF(OR(ISBLANK(BF105),ISBLANK(BF106),ISBLANK(BG105),LEFT(BG105,4)="jour",LEFT(BG105,4)="form"),0,IF(COUNTIF(fériés,BF$3)&gt;0,MOD((BF106-BF105),1)*1,MOD((BF106-BF105),1))))</f>
        <v>0</v>
      </c>
      <c r="BG107" s="66">
        <f ca="1">IF(BF$3&gt;$BI$4,0,IF(AND(ISNUMBER(BF105),ISNUMBER(BF106),OR(LEFT(BG105,4)="jour",LEFT(BG105,4)="form")),IF(COUNTIF(fériés,BF$3)&gt;0,MOD(-$BH$4+(BF106-BF105),1)*1,MOD(-$BH$4+(BF106-BF105),1)),IF(AND(ISBLANK(BF105),ISBLANK(BF106)),IF(OR(BG105="r",BG105="c",BG105="a",BG105="m",BG105="f",BG105="cp",BG105="s",BG105="congé parent"),$BH$3,0),0)))</f>
        <v>0</v>
      </c>
      <c r="BH107" s="12">
        <f ca="1">SUM(B107:BG107)</f>
        <v>3.0500000000000003</v>
      </c>
    </row>
    <row r="108" spans="1:60" ht="15.6" customHeight="1" thickBot="1" x14ac:dyDescent="0.4">
      <c r="A108" s="52"/>
      <c r="B108" s="66" t="str">
        <f>IF(RIGHT(C105,4)="cuht","171",IF(RIGHT(C105,4)="netu","172",IF(RIGHT(C105,4)="auht","173",IF(OR(RIGHT(C105,4)="ppou",RIGHT(C105,5)="prepa"),"360",IF(RIGHT(C105,4)="cpou","361",IF(OR(RIGHT(C105,4)="apou",RIGHT(C105,6)="molinf"),"363",IF(RIGHT(C105,4)="netp","364",IF(RIGHT(C105,4)="cmtr","365",IF(LEFT(C105,4)="form","873",IF(RIGHT(C105,7)="ce-cppt","902",""))))))))))</f>
        <v/>
      </c>
      <c r="C108" s="66" t="str">
        <f>IF(B108="","",IF(OR(B$3=Recap!$A$50,B$3=Recap!$A$51,B$3=Recap!$A$52,B$3=Recap!$A$53,B$3=Recap!$A$54,B$3=Recap!$A$55,B$3=Recap!$A$56,B$3=Recap!$A$57,B$3=Recap!$A$58,B$3=Recap!$A$59,B$3=Recap!$A$60,B$3=Recap!$A$61),(B107+C107)/1,B107+C107))</f>
        <v/>
      </c>
      <c r="D108" s="66" t="str">
        <f>IF(RIGHT(E105,4)="cuht","171",IF(RIGHT(E105,4)="netu","172",IF(RIGHT(E105,4)="auht","173",IF(OR(RIGHT(E105,4)="ppou",RIGHT(E105,5)="prepa"),"360",IF(RIGHT(E105,4)="cpou","361",IF(OR(RIGHT(E105,4)="apou",RIGHT(E105,6)="molinf"),"363",IF(RIGHT(E105,4)="netp","364",IF(RIGHT(E105,4)="cmtr","365",IF(LEFT(E105,4)="form","873",IF(RIGHT(E105,7)="ce-cppt","902",""))))))))))</f>
        <v>363</v>
      </c>
      <c r="E108" s="66">
        <f ca="1">IF(D108="","",IF(OR(D$3=Recap!$A$50,D$3=Recap!$A$51,D$3=Recap!$A$52,D$3=Recap!$A$53,D$3=Recap!$A$54,D$3=Recap!$A$55,D$3=Recap!$A$56,D$3=Recap!$A$57,D$3=Recap!$A$58,D$3=Recap!$A$59,D$3=Recap!$A$60,D$3=Recap!$A$61),(D107+E107)/1,D107+E107))</f>
        <v>0.31666666666666671</v>
      </c>
      <c r="F108" s="66" t="str">
        <f>IF(RIGHT(G105,4)="cuht","171",IF(RIGHT(G105,4)="netu","172",IF(RIGHT(G105,4)="auht","173",IF(OR(RIGHT(G105,4)="ppou",RIGHT(G105,5)="prepa"),"360",IF(RIGHT(G105,4)="cpou","361",IF(OR(RIGHT(G105,4)="apou",RIGHT(G105,6)="molinf"),"363",IF(RIGHT(G105,4)="netp","364",IF(RIGHT(G105,4)="cmtr","365",IF(LEFT(G105,4)="form","873",IF(RIGHT(G105,7)="ce-cppt","902",""))))))))))</f>
        <v/>
      </c>
      <c r="G108" s="66" t="str">
        <f>IF(F108="","",IF(OR(F$3=Recap!$A$50,F$3=Recap!$A$51,F$3=Recap!$A$52,F$3=Recap!$A$53,F$3=Recap!$A$54,F$3=Recap!$A$55,F$3=Recap!$A$56,F$3=Recap!$A$57,F$3=Recap!$A$58,F$3=Recap!$A$59,F$3=Recap!$A$60,F$3=Recap!$A$61),(F107+G107)/1,F107+G107))</f>
        <v/>
      </c>
      <c r="H108" s="66" t="str">
        <f>IF(RIGHT(I105,4)="cuht","171",IF(RIGHT(I105,4)="netu","172",IF(RIGHT(I105,4)="auht","173",IF(OR(RIGHT(I105,4)="ppou",RIGHT(I105,5)="prepa"),"360",IF(RIGHT(I105,4)="cpou","361",IF(OR(RIGHT(I105,4)="apou",RIGHT(I105,6)="molinf"),"363",IF(RIGHT(I105,4)="netp","364",IF(RIGHT(I105,4)="cmtr","365",IF(LEFT(I105,4)="form","873",IF(RIGHT(I105,7)="ce-cppt","902",""))))))))))</f>
        <v/>
      </c>
      <c r="I108" s="66" t="str">
        <f>IF(H108="","",IF(OR(H$3=Recap!$A$50,H$3=Recap!$A$51,H$3=Recap!$A$52,H$3=Recap!$A$53,H$3=Recap!$A$54,H$3=Recap!$A$55,H$3=Recap!$A$56,H$3=Recap!$A$57,H$3=Recap!$A$58,H$3=Recap!$A$59,H$3=Recap!$A$60,H$3=Recap!$A$61),(H107+I107)/1,H107+I107))</f>
        <v/>
      </c>
      <c r="J108" s="66" t="str">
        <f>IF(RIGHT(K105,4)="cuht","171",IF(RIGHT(K105,4)="netu","172",IF(RIGHT(K105,4)="auht","173",IF(OR(RIGHT(K105,4)="ppou",RIGHT(K105,5)="prepa"),"360",IF(RIGHT(K105,4)="cpou","361",IF(OR(RIGHT(K105,4)="apou",RIGHT(K105,6)="molinf"),"363",IF(RIGHT(K105,4)="netp","364",IF(RIGHT(K105,4)="cmtr","365",IF(LEFT(K105,4)="form","873",IF(RIGHT(K105,7)="ce-cppt","902",""))))))))))</f>
        <v/>
      </c>
      <c r="K108" s="66" t="str">
        <f>IF(J108="","",IF(OR(J$3=Recap!$A$50,J$3=Recap!$A$51,J$3=Recap!$A$52,J$3=Recap!$A$53,J$3=Recap!$A$54,J$3=Recap!$A$55,J$3=Recap!$A$56,J$3=Recap!$A$57,J$3=Recap!$A$58,J$3=Recap!$A$59,J$3=Recap!$A$60,J$3=Recap!$A$61),(J107+K107)/1,J107+K107))</f>
        <v/>
      </c>
      <c r="L108" s="86" t="str">
        <f>IF(RIGHT(M105,4)="cuht","171",IF(RIGHT(M105,4)="netu","172",IF(RIGHT(M105,4)="auht","173",IF(OR(RIGHT(M105,4)="ppou",RIGHT(M105,5)="prepa"),"360",IF(RIGHT(M105,4)="cpou","361",IF(OR(RIGHT(M105,4)="apou",RIGHT(M105,6)="molinf"),"363",IF(RIGHT(M105,4)="netp","364",IF(RIGHT(M105,4)="cmtr","365",IF(LEFT(M105,4)="form","873",IF(RIGHT(M105,7)="ce-cppt","902",""))))))))))</f>
        <v/>
      </c>
      <c r="M108" s="86" t="str">
        <f>IF(L108="","",IF(OR(L$3=Recap!$A$50,L$3=Recap!$A$51,L$3=Recap!$A$52,L$3=Recap!$A$53,L$3=Recap!$A$54,L$3=Recap!$A$55,L$3=Recap!$A$56,L$3=Recap!$A$57,L$3=Recap!$A$58,L$3=Recap!$A$59,L$3=Recap!$A$60,L$3=Recap!$A$61),(L107+M107)/1,L107+M107))</f>
        <v/>
      </c>
      <c r="N108" s="86" t="str">
        <f>IF(RIGHT(O105,4)="cuht","171",IF(RIGHT(O105,4)="netu","172",IF(RIGHT(O105,4)="auht","173",IF(OR(RIGHT(O105,4)="ppou",RIGHT(O105,5)="prepa"),"360",IF(RIGHT(O105,4)="cpou","361",IF(OR(RIGHT(O105,4)="apou",RIGHT(O105,6)="molinf"),"363",IF(RIGHT(O105,4)="netp","364",IF(RIGHT(O105,4)="cmtr","365",IF(LEFT(O105,4)="form","873",IF(RIGHT(O105,7)="ce-cppt","902",""))))))))))</f>
        <v/>
      </c>
      <c r="O108" s="86" t="str">
        <f>IF(N108="","",IF(OR(N$3=Recap!$A$50,N$3=Recap!$A$51,N$3=Recap!$A$52,N$3=Recap!$A$53,N$3=Recap!$A$54,N$3=Recap!$A$55,N$3=Recap!$A$56,N$3=Recap!$A$57,N$3=Recap!$A$58,N$3=Recap!$A$59,N$3=Recap!$A$60,N$3=Recap!$A$61),(N107+O107)/1,N107+O107))</f>
        <v/>
      </c>
      <c r="P108" s="66" t="str">
        <f>IF(RIGHT(Q105,4)="cuht","171",IF(RIGHT(Q105,4)="netu","172",IF(RIGHT(Q105,4)="auht","173",IF(OR(RIGHT(Q105,4)="ppou",RIGHT(Q105,5)="prepa"),"360",IF(RIGHT(Q105,4)="cpou","361",IF(OR(RIGHT(Q105,4)="apou",RIGHT(Q105,6)="molinf"),"363",IF(RIGHT(Q105,4)="netp","364",IF(RIGHT(Q105,4)="cmtr","365",IF(LEFT(Q105,4)="form","873",IF(RIGHT(Q105,7)="ce-cppt","902",""))))))))))</f>
        <v>363</v>
      </c>
      <c r="Q108" s="66">
        <f ca="1">IF(P108="","",IF(OR(P$3=Recap!$A$50,P$3=Recap!$A$51,P$3=Recap!$A$52,P$3=Recap!$A$53,P$3=Recap!$A$54,P$3=Recap!$A$55,P$3=Recap!$A$56,P$3=Recap!$A$57,P$3=Recap!$A$58,P$3=Recap!$A$59,P$3=Recap!$A$60,P$3=Recap!$A$61),(P107+Q107)/1,P107+Q107))</f>
        <v>0.33333333333333331</v>
      </c>
      <c r="R108" s="66" t="str">
        <f>IF(RIGHT(S105,4)="cuht","171",IF(RIGHT(S105,4)="netu","172",IF(RIGHT(S105,4)="auht","173",IF(OR(RIGHT(S105,4)="ppou",RIGHT(S105,5)="prepa"),"360",IF(RIGHT(S105,4)="cpou","361",IF(OR(RIGHT(S105,4)="apou",RIGHT(S105,6)="molinf"),"363",IF(RIGHT(S105,4)="netp","364",IF(RIGHT(S105,4)="cmtr","365",IF(LEFT(S105,4)="form","873",IF(RIGHT(S105,7)="ce-cppt","902",""))))))))))</f>
        <v>360</v>
      </c>
      <c r="S108" s="66">
        <f ca="1">IF(R108="","",IF(OR(R$3=Recap!$A$50,R$3=Recap!$A$51,R$3=Recap!$A$52,R$3=Recap!$A$53,R$3=Recap!$A$54,R$3=Recap!$A$55,R$3=Recap!$A$56,R$3=Recap!$A$57,R$3=Recap!$A$58,R$3=Recap!$A$59,R$3=Recap!$A$60,R$3=Recap!$A$61),(R107+S107)/1,R107+S107))</f>
        <v>0.41666666666666674</v>
      </c>
      <c r="T108" s="66" t="str">
        <f>IF(RIGHT(U105,4)="cuht","171",IF(RIGHT(U105,4)="netu","172",IF(RIGHT(U105,4)="auht","173",IF(OR(RIGHT(U105,4)="ppou",RIGHT(U105,5)="prepa"),"360",IF(RIGHT(U105,4)="cpou","361",IF(OR(RIGHT(U105,4)="apou",RIGHT(U105,6)="molinf"),"363",IF(RIGHT(U105,4)="netp","364",IF(RIGHT(U105,4)="cmtr","365",IF(LEFT(U105,4)="form","873",IF(RIGHT(U105,7)="ce-cppt","902",""))))))))))</f>
        <v>360</v>
      </c>
      <c r="U108" s="66">
        <f ca="1">IF(T108="","",IF(OR(T$3=Recap!$A$50,T$3=Recap!$A$51,T$3=Recap!$A$52,T$3=Recap!$A$53,T$3=Recap!$A$54,T$3=Recap!$A$55,T$3=Recap!$A$56,T$3=Recap!$A$57,T$3=Recap!$A$58,T$3=Recap!$A$59,T$3=Recap!$A$60,T$3=Recap!$A$61),(T107+U107)/1,T107+U107))</f>
        <v>0.45833333333333337</v>
      </c>
      <c r="V108" s="66" t="str">
        <f>IF(RIGHT(W105,4)="cuht","171",IF(RIGHT(W105,4)="netu","172",IF(RIGHT(W105,4)="auht","173",IF(OR(RIGHT(W105,4)="ppou",RIGHT(W105,5)="prepa"),"360",IF(RIGHT(W105,4)="cpou","361",IF(OR(RIGHT(W105,4)="apou",RIGHT(W105,6)="molinf"),"363",IF(RIGHT(W105,4)="netp","364",IF(RIGHT(W105,4)="cmtr","365",IF(LEFT(W105,4)="form","873",IF(RIGHT(W105,7)="ce-cppt","902",""))))))))))</f>
        <v>360</v>
      </c>
      <c r="W108" s="66">
        <f ca="1">IF(V108="","",IF(OR(V$3=Recap!$A$50,V$3=Recap!$A$51,V$3=Recap!$A$52,V$3=Recap!$A$53,V$3=Recap!$A$54,V$3=Recap!$A$55,V$3=Recap!$A$56,V$3=Recap!$A$57,V$3=Recap!$A$58,V$3=Recap!$A$59,V$3=Recap!$A$60,V$3=Recap!$A$61),(V107+W107)/1,V107+W107))</f>
        <v>0.41666666666666663</v>
      </c>
      <c r="X108" s="66" t="str">
        <f>IF(RIGHT(Y105,4)="cuht","171",IF(RIGHT(Y105,4)="netu","172",IF(RIGHT(Y105,4)="auht","173",IF(OR(RIGHT(Y105,4)="ppou",RIGHT(Y105,5)="prepa"),"360",IF(RIGHT(Y105,4)="cpou","361",IF(OR(RIGHT(Y105,4)="apou",RIGHT(Y105,6)="molinf"),"363",IF(RIGHT(Y105,4)="netp","364",IF(RIGHT(Y105,4)="cmtr","365",IF(LEFT(Y105,4)="form","873",IF(RIGHT(Y105,7)="ce-cppt","902",""))))))))))</f>
        <v>171</v>
      </c>
      <c r="Y108" s="66">
        <f ca="1">IF(X108="","",IF(OR(X$3=Recap!$A$50,X$3=Recap!$A$51,X$3=Recap!$A$52,X$3=Recap!$A$53,X$3=Recap!$A$54,X$3=Recap!$A$55,X$3=Recap!$A$56,X$3=Recap!$A$57,X$3=Recap!$A$58,X$3=Recap!$A$59,X$3=Recap!$A$60,X$3=Recap!$A$61),(X107+Y107)/1,X107+Y107))</f>
        <v>0.45833333333333331</v>
      </c>
      <c r="Z108" s="86" t="str">
        <f>IF(RIGHT(AA105,4)="cuht","171",IF(RIGHT(AA105,4)="netu","172",IF(RIGHT(AA105,4)="auht","173",IF(OR(RIGHT(AA105,4)="ppou",RIGHT(AA105,5)="prepa"),"360",IF(RIGHT(AA105,4)="cpou","361",IF(OR(RIGHT(AA105,4)="apou",RIGHT(AA105,6)="molinf"),"363",IF(RIGHT(AA105,4)="netp","364",IF(RIGHT(AA105,4)="cmtr","365",IF(LEFT(AA105,4)="form","873",IF(RIGHT(AA105,7)="ce-cppt","902",""))))))))))</f>
        <v/>
      </c>
      <c r="AA108" s="86" t="str">
        <f>IF(Z108="","",IF(OR(Z$3=Recap!$A$50,Z$3=Recap!$A$51,Z$3=Recap!$A$52,Z$3=Recap!$A$53,Z$3=Recap!$A$54,Z$3=Recap!$A$55,Z$3=Recap!$A$56,Z$3=Recap!$A$57,Z$3=Recap!$A$58,Z$3=Recap!$A$59,Z$3=Recap!$A$60,Z$3=Recap!$A$61),(Z107+AA107)/1,Z107+AA107))</f>
        <v/>
      </c>
      <c r="AB108" s="86" t="str">
        <f>IF(RIGHT(AC105,4)="cuht","171",IF(RIGHT(AC105,4)="netu","172",IF(RIGHT(AC105,4)="auht","173",IF(OR(RIGHT(AC105,4)="ppou",RIGHT(AC105,5)="prepa"),"360",IF(RIGHT(AC105,4)="cpou","361",IF(OR(RIGHT(AC105,4)="apou",RIGHT(AC105,6)="molinf"),"363",IF(RIGHT(AC105,4)="netp","364",IF(RIGHT(AC105,4)="cmtr","365",IF(LEFT(AC105,4)="form","873",IF(RIGHT(AC105,7)="ce-cppt","902",""))))))))))</f>
        <v>360</v>
      </c>
      <c r="AC108" s="86">
        <f ca="1">IF(AB108="","",IF(OR(AB$3=Recap!$A$50,AB$3=Recap!$A$51,AB$3=Recap!$A$52,AB$3=Recap!$A$53,AB$3=Recap!$A$54,AB$3=Recap!$A$55,AB$3=Recap!$A$56,AB$3=Recap!$A$57,AB$3=Recap!$A$58,AB$3=Recap!$A$59,AB$3=Recap!$A$60,AB$3=Recap!$A$61),(AB107+AC107)/1,AB107+AC107))</f>
        <v>0.33333333333333337</v>
      </c>
      <c r="AD108" s="61"/>
      <c r="AE108" s="66" t="str">
        <f>IF(RIGHT(AF105,4)="cuht","171",IF(RIGHT(AF105,4)="netu","172",IF(RIGHT(AF105,4)="auht","173",IF(OR(RIGHT(AF105,4)="ppou",RIGHT(AF105,5)="prepa"),"360",IF(RIGHT(AF105,4)="cpou","361",IF(OR(RIGHT(AF105,4)="apou",RIGHT(AF105,6)="molinf"),"363",IF(RIGHT(AF105,4)="netp","364",IF(RIGHT(AF105,4)="cmtr","365",IF(LEFT(AF105,4)="form","873",IF(RIGHT(AF105,7)="ce-cppt","902",""))))))))))</f>
        <v>360</v>
      </c>
      <c r="AF108" s="66">
        <f ca="1">IF(AE108="","",IF(OR(AE$3=Recap!$A$50,AE$3=Recap!$A$51,AE$3=Recap!$A$52,AE$3=Recap!$A$53,AE$3=Recap!$A$54,AE$3=Recap!$A$55,AE$3=Recap!$A$56,AE$3=Recap!$A$57,AE$3=Recap!$A$58,AE$3=Recap!$A$59,AE$3=Recap!$A$60,AE$3=Recap!$A$61),(AE107+AF107)/1,AE107+AF107))</f>
        <v>0</v>
      </c>
      <c r="AG108" s="86" t="str">
        <f>IF(RIGHT(AH105,4)="cuht","171",IF(RIGHT(AH105,4)="netu","172",IF(RIGHT(AH105,4)="auht","173",IF(OR(RIGHT(AH105,4)="ppou",RIGHT(AH105,5)="prepa"),"360",IF(RIGHT(AH105,4)="cpou","361",IF(OR(RIGHT(AH105,4)="apou",RIGHT(AH105,6)="molinf"),"363",IF(RIGHT(AH105,4)="netp","364",IF(RIGHT(AH105,4)="cmtr","365",IF(LEFT(AH105,4)="form","873",IF(RIGHT(AH105,7)="ce-cppt","902",""))))))))))</f>
        <v>360</v>
      </c>
      <c r="AH108" s="86">
        <f ca="1">IF(AG108="","",IF(OR(AG$3=Recap!$A$50,AG$3=Recap!$A$51,AG$3=Recap!$A$52,AG$3=Recap!$A$53,AG$3=Recap!$A$54,AG$3=Recap!$A$55,AG$3=Recap!$A$56,AG$3=Recap!$A$57,AG$3=Recap!$A$58,AG$3=Recap!$A$59,AG$3=Recap!$A$60,AG$3=Recap!$A$61),(AG107+AH107)/1,AG107+AH107))</f>
        <v>0</v>
      </c>
      <c r="AI108" s="66" t="str">
        <f>IF(RIGHT(AJ105,4)="cuht","171",IF(RIGHT(AJ105,4)="netu","172",IF(RIGHT(AJ105,4)="auht","173",IF(OR(RIGHT(AJ105,4)="ppou",RIGHT(AJ105,5)="prepa"),"360",IF(RIGHT(AJ105,4)="cpou","361",IF(OR(RIGHT(AJ105,4)="apou",RIGHT(AJ105,6)="molinf"),"363",IF(RIGHT(AJ105,4)="netp","364",IF(RIGHT(AJ105,4)="cmtr","365",IF(LEFT(AJ105,4)="form","873",IF(RIGHT(AJ105,7)="ce-cppt","902",""))))))))))</f>
        <v>360</v>
      </c>
      <c r="AJ108" s="66">
        <f ca="1">IF(AI108="","",IF(OR(AI$3=Recap!$A$50,AI$3=Recap!$A$51,AI$3=Recap!$A$52,AI$3=Recap!$A$53,AI$3=Recap!$A$54,AI$3=Recap!$A$55,AI$3=Recap!$A$56,AI$3=Recap!$A$57,AI$3=Recap!$A$58,AI$3=Recap!$A$59,AI$3=Recap!$A$60,AI$3=Recap!$A$61),(AI107+AJ107)/1,AI107+AJ107))</f>
        <v>0</v>
      </c>
      <c r="AK108" s="66" t="str">
        <f>IF(RIGHT(AL105,4)="cuht","171",IF(RIGHT(AL105,4)="netu","172",IF(RIGHT(AL105,4)="auht","173",IF(OR(RIGHT(AL105,4)="ppou",RIGHT(AL105,5)="prepa"),"360",IF(RIGHT(AL105,4)="cpou","361",IF(OR(RIGHT(AL105,4)="apou",RIGHT(AL105,6)="molinf"),"363",IF(RIGHT(AL105,4)="netp","364",IF(RIGHT(AL105,4)="cmtr","365",IF(LEFT(AL105,4)="form","873",IF(RIGHT(AL105,7)="ce-cppt","902",""))))))))))</f>
        <v>360</v>
      </c>
      <c r="AL108" s="66">
        <f ca="1">IF(AK108="","",IF(OR(AK$3=Recap!$A$50,AK$3=Recap!$A$51,AK$3=Recap!$A$52,AK$3=Recap!$A$53,AK$3=Recap!$A$54,AK$3=Recap!$A$55,AK$3=Recap!$A$56,AK$3=Recap!$A$57,AK$3=Recap!$A$58,AK$3=Recap!$A$59,AK$3=Recap!$A$60,AK$3=Recap!$A$61),(AK107+AL107)/1,AK107+AL107))</f>
        <v>0</v>
      </c>
      <c r="AM108" s="66" t="str">
        <f>IF(RIGHT(AN105,4)="cuht","171",IF(RIGHT(AN105,4)="netu","172",IF(RIGHT(AN105,4)="auht","173",IF(OR(RIGHT(AN105,4)="ppou",RIGHT(AN105,5)="prepa"),"360",IF(RIGHT(AN105,4)="cpou","361",IF(OR(RIGHT(AN105,4)="apou",RIGHT(AN105,6)="molinf"),"363",IF(RIGHT(AN105,4)="netp","364",IF(RIGHT(AN105,4)="cmtr","365",IF(LEFT(AN105,4)="form","873",IF(RIGHT(AN105,7)="ce-cppt","902",""))))))))))</f>
        <v>360</v>
      </c>
      <c r="AN108" s="66">
        <f ca="1">IF(AM108="","",IF(OR(AM$3=Recap!$A$50,AM$3=Recap!$A$51,AM$3=Recap!$A$52,AM$3=Recap!$A$53,AM$3=Recap!$A$54,AM$3=Recap!$A$55,AM$3=Recap!$A$56,AM$3=Recap!$A$57,AM$3=Recap!$A$58,AM$3=Recap!$A$59,AM$3=Recap!$A$60,AM$3=Recap!$A$61),(AM107+AN107)/1,AM107+AN107))</f>
        <v>0</v>
      </c>
      <c r="AO108" s="86" t="str">
        <f>IF(RIGHT(AP105,4)="cuht","171",IF(RIGHT(AP105,4)="netu","172",IF(RIGHT(AP105,4)="auht","173",IF(OR(RIGHT(AP105,4)="ppou",RIGHT(AP105,5)="prepa"),"360",IF(RIGHT(AP105,4)="cpou","361",IF(OR(RIGHT(AP105,4)="apou",RIGHT(AP105,6)="molinf"),"363",IF(RIGHT(AP105,4)="netp","364",IF(RIGHT(AP105,4)="cmtr","365",IF(LEFT(AP105,4)="form","873",IF(RIGHT(AP105,7)="ce-cppt","902",""))))))))))</f>
        <v/>
      </c>
      <c r="AP108" s="86" t="str">
        <f>IF(AO108="","",IF(OR(AO$3=Recap!$A$50,AO$3=Recap!$A$51,AO$3=Recap!$A$52,AO$3=Recap!$A$53,AO$3=Recap!$A$54,AO$3=Recap!$A$55,AO$3=Recap!$A$56,AO$3=Recap!$A$57,AO$3=Recap!$A$58,AO$3=Recap!$A$59,AO$3=Recap!$A$60,AO$3=Recap!$A$61),(AO107+AP107)/1,AO107+AP107))</f>
        <v/>
      </c>
      <c r="AQ108" s="86" t="str">
        <f>IF(RIGHT(AR105,4)="cuht","171",IF(RIGHT(AR105,4)="netu","172",IF(RIGHT(AR105,4)="auht","173",IF(OR(RIGHT(AR105,4)="ppou",RIGHT(AR105,5)="prepa"),"360",IF(RIGHT(AR105,4)="cpou","361",IF(OR(RIGHT(AR105,4)="apou",RIGHT(AR105,6)="molinf"),"363",IF(RIGHT(AR105,4)="netp","364",IF(RIGHT(AR105,4)="cmtr","365",IF(LEFT(AR105,4)="form","873",IF(RIGHT(AR105,7)="ce-cppt","902",""))))))))))</f>
        <v/>
      </c>
      <c r="AR108" s="86" t="str">
        <f>IF(AQ108="","",IF(OR(AQ$3=Recap!$A$50,AQ$3=Recap!$A$51,AQ$3=Recap!$A$52,AQ$3=Recap!$A$53,AQ$3=Recap!$A$54,AQ$3=Recap!$A$55,AQ$3=Recap!$A$56,AQ$3=Recap!$A$57,AQ$3=Recap!$A$58,AQ$3=Recap!$A$59,AQ$3=Recap!$A$60,AQ$3=Recap!$A$61),(AQ107+AR107)/1,AQ107+AR107))</f>
        <v/>
      </c>
      <c r="AS108" s="61"/>
      <c r="AT108" s="66" t="str">
        <f>IF(RIGHT(AU105,4)="cuht","171",IF(RIGHT(AU105,4)="netu","172",IF(RIGHT(AU105,4)="auht","173",IF(OR(RIGHT(AU105,4)="ppou",RIGHT(AU105,5)="prepa"),"360",IF(RIGHT(AU105,4)="cpou","361",IF(OR(RIGHT(AU105,4)="apou",RIGHT(AU105,6)="molinf"),"363",IF(RIGHT(AU105,4)="netp","364",IF(RIGHT(AU105,4)="cmtr","365",IF(LEFT(AU105,4)="form","873",IF(RIGHT(AU105,7)="ce-cppt","902",""))))))))))</f>
        <v/>
      </c>
      <c r="AU108" s="66" t="str">
        <f>IF(AT108="","",IF(OR(AT$3=Recap!$A$50,AT$3=Recap!$A$51,AT$3=Recap!$A$52,AT$3=Recap!$A$53,AT$3=Recap!$A$54,AT$3=Recap!$A$55,AT$3=Recap!$A$56,AT$3=Recap!$A$57,AT$3=Recap!$A$58,AT$3=Recap!$A$59,AT$3=Recap!$A$60,AT$3=Recap!$A$61),(AT107+AU107)/1,AT107+AU107))</f>
        <v/>
      </c>
      <c r="AV108" s="86" t="str">
        <f>IF(RIGHT(AW105,4)="cuht","171",IF(RIGHT(AW105,4)="netu","172",IF(RIGHT(AW105,4)="auht","173",IF(OR(RIGHT(AW105,4)="ppou",RIGHT(AW105,5)="prepa"),"360",IF(RIGHT(AW105,4)="cpou","361",IF(OR(RIGHT(AW105,4)="apou",RIGHT(AW105,6)="molinf"),"363",IF(RIGHT(AW105,4)="netp","364",IF(RIGHT(AW105,4)="cmtr","365",IF(LEFT(AW105,4)="form","873",IF(RIGHT(AW105,7)="ce-cppt","902",""))))))))))</f>
        <v/>
      </c>
      <c r="AW108" s="86" t="str">
        <f>IF(AV108="","",IF(OR(AV$3=Recap!$A$50,AV$3=Recap!$A$51,AV$3=Recap!$A$52,AV$3=Recap!$A$53,AV$3=Recap!$A$54,AV$3=Recap!$A$55,AV$3=Recap!$A$56,AV$3=Recap!$A$57,AV$3=Recap!$A$58,AV$3=Recap!$A$59,AV$3=Recap!$A$60,AV$3=Recap!$A$61),(AV107+AW107)/1,AV107+AW107))</f>
        <v/>
      </c>
      <c r="AX108" s="66" t="str">
        <f>IF(RIGHT(AY105,4)="cuht","171",IF(RIGHT(AY105,4)="netu","172",IF(RIGHT(AY105,4)="auht","173",IF(OR(RIGHT(AY105,4)="ppou",RIGHT(AY105,5)="prepa"),"360",IF(RIGHT(AY105,4)="cpou","361",IF(OR(RIGHT(AY105,4)="apou",RIGHT(AY105,6)="molinf"),"363",IF(RIGHT(AY105,4)="netp","364",IF(RIGHT(AY105,4)="cmtr","365",IF(LEFT(AY105,4)="form","873",IF(RIGHT(AY105,7)="ce-cppt","902",""))))))))))</f>
        <v/>
      </c>
      <c r="AY108" s="66" t="str">
        <f>IF(AX108="","",IF(OR(AX$3=Recap!$A$50,AX$3=Recap!$A$51,AX$3=Recap!$A$52,AX$3=Recap!$A$53,AX$3=Recap!$A$54,AX$3=Recap!$A$55,AX$3=Recap!$A$56,AX$3=Recap!$A$57,AX$3=Recap!$A$58,AX$3=Recap!$A$59,AX$3=Recap!$A$60,AX$3=Recap!$A$61),(AX107+AY107)/1,AX107+AY107))</f>
        <v/>
      </c>
      <c r="AZ108" s="66" t="str">
        <f>IF(RIGHT(BA105,4)="cuht","171",IF(RIGHT(BA105,4)="netu","172",IF(RIGHT(BA105,4)="auht","173",IF(OR(RIGHT(BA105,4)="ppou",RIGHT(BA105,5)="prepa"),"360",IF(RIGHT(BA105,4)="cpou","361",IF(OR(RIGHT(BA105,4)="apou",RIGHT(BA105,6)="molinf"),"363",IF(RIGHT(BA105,4)="netp","364",IF(RIGHT(BA105,4)="cmtr","365",IF(LEFT(BA105,4)="form","873",IF(RIGHT(BA105,7)="ce-cppt","902",""))))))))))</f>
        <v/>
      </c>
      <c r="BA108" s="66" t="str">
        <f>IF(AZ108="","",IF(OR(AZ$3=Recap!$A$50,AZ$3=Recap!$A$51,AZ$3=Recap!$A$52,AZ$3=Recap!$A$53,AZ$3=Recap!$A$54,AZ$3=Recap!$A$55,AZ$3=Recap!$A$56,AZ$3=Recap!$A$57,AZ$3=Recap!$A$58,AZ$3=Recap!$A$59,AZ$3=Recap!$A$60,AZ$3=Recap!$A$61),(AZ107+BA107)/1,AZ107+BA107))</f>
        <v/>
      </c>
      <c r="BB108" s="66" t="str">
        <f>IF(RIGHT(BC105,4)="cuht","171",IF(RIGHT(BC105,4)="netu","172",IF(RIGHT(BC105,4)="auht","173",IF(OR(RIGHT(BC105,4)="ppou",RIGHT(BC105,5)="prepa"),"360",IF(RIGHT(BC105,4)="cpou","361",IF(OR(RIGHT(BC105,4)="apou",RIGHT(BC105,6)="molinf"),"363",IF(RIGHT(BC105,4)="netp","364",IF(RIGHT(BC105,4)="cmtr","365",IF(LEFT(BC105,4)="form","873",IF(RIGHT(BC105,7)="ce-cppt","902",""))))))))))</f>
        <v/>
      </c>
      <c r="BC108" s="66" t="str">
        <f>IF(BB108="","",IF(OR(BB$3=Recap!$A$50,BB$3=Recap!$A$51,BB$3=Recap!$A$52,BB$3=Recap!$A$53,BB$3=Recap!$A$54,BB$3=Recap!$A$55,BB$3=Recap!$A$56,BB$3=Recap!$A$57,BB$3=Recap!$A$58,BB$3=Recap!$A$59,BB$3=Recap!$A$60,BB$3=Recap!$A$61),(BB107+BC107)/1,BB107+BC107))</f>
        <v/>
      </c>
      <c r="BD108" s="66" t="str">
        <f>IF(RIGHT(BE105,4)="cuht","171",IF(RIGHT(BE105,4)="netu","172",IF(RIGHT(BE105,4)="auht","173",IF(OR(RIGHT(BE105,4)="ppou",RIGHT(BE105,5)="prepa"),"360",IF(RIGHT(BE105,4)="cpou","361",IF(OR(RIGHT(BE105,4)="apou",RIGHT(BE105,6)="molinf"),"363",IF(RIGHT(BE105,4)="netp","364",IF(RIGHT(BE105,4)="cmtr","365",IF(LEFT(BE105,4)="form","873",IF(RIGHT(BE105,7)="ce-cppt","902",""))))))))))</f>
        <v/>
      </c>
      <c r="BE108" s="66" t="str">
        <f>IF(BD108="","",IF(OR(BD$3=Recap!$A$50,BD$3=Recap!$A$51,BD$3=Recap!$A$52,BD$3=Recap!$A$53,BD$3=Recap!$A$54,BD$3=Recap!$A$55,BD$3=Recap!$A$56,BD$3=Recap!$A$57,BD$3=Recap!$A$58,BD$3=Recap!$A$59,BD$3=Recap!$A$60,BD$3=Recap!$A$61),(BD107+BE107)/1,BD107+BE107))</f>
        <v/>
      </c>
      <c r="BF108" s="66" t="str">
        <f>IF(RIGHT(BG105,4)="cuht","171",IF(RIGHT(BG105,4)="netu","172",IF(RIGHT(BG105,4)="auht","173",IF(OR(RIGHT(BG105,4)="ppou",RIGHT(BG105,5)="prepa"),"360",IF(RIGHT(BG105,4)="cpou","361",IF(OR(RIGHT(BG105,4)="apou",RIGHT(BG105,6)="molinf"),"363",IF(RIGHT(BG105,4)="netp","364",IF(RIGHT(BG105,4)="cmtr","365",IF(LEFT(BG105,4)="form","873",IF(RIGHT(BG105,7)="ce-cppt","902",""))))))))))</f>
        <v/>
      </c>
      <c r="BG108" s="66" t="str">
        <f>IF(BF108="","",IF(OR(BF$3=Recap!$A$50,BF$3=Recap!$A$51,BF$3=Recap!$A$52,BF$3=Recap!$A$53,BF$3=Recap!$A$54,BF$3=Recap!$A$55,BF$3=Recap!$A$56,BF$3=Recap!$A$57,BF$3=Recap!$A$58,BF$3=Recap!$A$59,BF$3=Recap!$A$60,BF$3=Recap!$A$61),(BF107+BG107)/1,BF107+BG107))</f>
        <v/>
      </c>
      <c r="BH108" s="12"/>
    </row>
    <row r="109" spans="1:60" ht="14.4" customHeight="1" x14ac:dyDescent="0.3">
      <c r="A109" s="125" t="s">
        <v>80</v>
      </c>
      <c r="B109" s="81"/>
      <c r="C109" s="100"/>
      <c r="D109" s="68">
        <v>0.33333333333333331</v>
      </c>
      <c r="E109" s="120" t="s">
        <v>39</v>
      </c>
      <c r="F109" s="68">
        <v>0.33333333333333331</v>
      </c>
      <c r="G109" s="120" t="s">
        <v>39</v>
      </c>
      <c r="H109" s="68">
        <v>0.33333333333333331</v>
      </c>
      <c r="I109" s="120" t="s">
        <v>39</v>
      </c>
      <c r="J109" s="68"/>
      <c r="K109" s="120"/>
      <c r="L109" s="79"/>
      <c r="M109" s="100"/>
      <c r="N109" s="79"/>
      <c r="O109" s="98"/>
      <c r="P109" s="55">
        <v>0.33333333333333331</v>
      </c>
      <c r="Q109" s="106" t="s">
        <v>45</v>
      </c>
      <c r="R109" s="55">
        <v>0.33333333333333331</v>
      </c>
      <c r="S109" s="106" t="s">
        <v>45</v>
      </c>
      <c r="T109" s="55">
        <v>0.33333333333333331</v>
      </c>
      <c r="U109" s="95" t="s">
        <v>45</v>
      </c>
      <c r="V109" s="55">
        <v>0.33333333333333331</v>
      </c>
      <c r="W109" s="95" t="s">
        <v>45</v>
      </c>
      <c r="X109" s="55">
        <v>0.33333333333333331</v>
      </c>
      <c r="Y109" s="95" t="s">
        <v>45</v>
      </c>
      <c r="Z109" s="79">
        <v>0.33333333333333331</v>
      </c>
      <c r="AA109" s="116" t="s">
        <v>52</v>
      </c>
      <c r="AB109" s="79"/>
      <c r="AC109" s="118"/>
      <c r="AD109" s="97">
        <f ca="1">SUM(P111:AC111)</f>
        <v>1.9708333333333334</v>
      </c>
      <c r="AE109" s="55">
        <v>0.33333333333333331</v>
      </c>
      <c r="AF109" s="106" t="s">
        <v>45</v>
      </c>
      <c r="AG109" s="79"/>
      <c r="AH109" s="116"/>
      <c r="AI109" s="55">
        <v>0.33333333333333331</v>
      </c>
      <c r="AJ109" s="108" t="s">
        <v>58</v>
      </c>
      <c r="AK109" s="55">
        <v>0.33333333333333331</v>
      </c>
      <c r="AL109" s="106" t="s">
        <v>45</v>
      </c>
      <c r="AM109" s="73">
        <v>0.16666666666666666</v>
      </c>
      <c r="AN109" s="108" t="s">
        <v>59</v>
      </c>
      <c r="AO109" s="79"/>
      <c r="AP109" s="116"/>
      <c r="AQ109" s="79"/>
      <c r="AR109" s="118"/>
      <c r="AS109" s="97">
        <f ca="1">SUM(AE111:AR111)</f>
        <v>0</v>
      </c>
      <c r="AT109" s="55"/>
      <c r="AU109" s="106"/>
      <c r="AV109" s="79"/>
      <c r="AW109" s="116"/>
      <c r="AX109" s="57"/>
      <c r="AY109" s="106"/>
      <c r="AZ109" s="57"/>
      <c r="BA109" s="106"/>
      <c r="BB109" s="57"/>
      <c r="BC109" s="106"/>
      <c r="BD109" s="57"/>
      <c r="BE109" s="106"/>
      <c r="BF109" s="57"/>
      <c r="BG109" s="122"/>
      <c r="BH109" s="124">
        <f ca="1">SUM(AT111:BG111)</f>
        <v>0</v>
      </c>
    </row>
    <row r="110" spans="1:60" ht="16.2" thickBot="1" x14ac:dyDescent="0.35">
      <c r="A110" s="126"/>
      <c r="B110" s="82"/>
      <c r="C110" s="101"/>
      <c r="D110" s="70">
        <v>0.68125000000000002</v>
      </c>
      <c r="E110" s="121"/>
      <c r="F110" s="70">
        <v>0.68125000000000002</v>
      </c>
      <c r="G110" s="121"/>
      <c r="H110" s="70">
        <v>0.68125000000000002</v>
      </c>
      <c r="I110" s="121"/>
      <c r="J110" s="70"/>
      <c r="K110" s="121"/>
      <c r="L110" s="80"/>
      <c r="M110" s="101"/>
      <c r="N110" s="80"/>
      <c r="O110" s="99"/>
      <c r="P110" s="77">
        <v>0.70833333333333337</v>
      </c>
      <c r="Q110" s="107"/>
      <c r="R110" s="56">
        <v>0.68125000000000002</v>
      </c>
      <c r="S110" s="107"/>
      <c r="T110" s="77">
        <v>0.70833333333333337</v>
      </c>
      <c r="U110" s="96"/>
      <c r="V110" s="56">
        <v>0.68125000000000002</v>
      </c>
      <c r="W110" s="96"/>
      <c r="X110" s="77">
        <v>0.69791666666666663</v>
      </c>
      <c r="Y110" s="96"/>
      <c r="Z110" s="80">
        <v>0.68125000000000002</v>
      </c>
      <c r="AA110" s="117"/>
      <c r="AB110" s="80"/>
      <c r="AC110" s="119"/>
      <c r="AD110" s="97"/>
      <c r="AE110" s="56">
        <v>0.68125000000000002</v>
      </c>
      <c r="AF110" s="107"/>
      <c r="AG110" s="80"/>
      <c r="AH110" s="117"/>
      <c r="AI110" s="56">
        <v>0.68125000000000002</v>
      </c>
      <c r="AJ110" s="109"/>
      <c r="AK110" s="56">
        <v>0.68125000000000002</v>
      </c>
      <c r="AL110" s="107"/>
      <c r="AM110" s="56">
        <v>0.5</v>
      </c>
      <c r="AN110" s="109"/>
      <c r="AO110" s="80"/>
      <c r="AP110" s="117"/>
      <c r="AQ110" s="80"/>
      <c r="AR110" s="119"/>
      <c r="AS110" s="97"/>
      <c r="AT110" s="56"/>
      <c r="AU110" s="107"/>
      <c r="AV110" s="80"/>
      <c r="AW110" s="117"/>
      <c r="AX110" s="58"/>
      <c r="AY110" s="107"/>
      <c r="AZ110" s="58"/>
      <c r="BA110" s="107"/>
      <c r="BB110" s="58"/>
      <c r="BC110" s="107"/>
      <c r="BD110" s="58"/>
      <c r="BE110" s="107"/>
      <c r="BF110" s="58"/>
      <c r="BG110" s="123"/>
      <c r="BH110" s="124"/>
    </row>
    <row r="111" spans="1:60" ht="15" customHeight="1" x14ac:dyDescent="0.35">
      <c r="A111" s="52"/>
      <c r="B111" s="66">
        <f ca="1">IF(B$3&gt;$BI$4,0,IF(OR(ISBLANK(B109),ISBLANK(B110),ISBLANK(C109),LEFT(C109,4)="jour",LEFT(C109,4)="form"),0,IF(COUNTIF(fériés,B$3)&gt;0,MOD((B110-B109),1)*1,MOD((B110-B109),1))))</f>
        <v>0</v>
      </c>
      <c r="C111" s="66">
        <f ca="1">IF(B$3&gt;$BI$4,0,IF(AND(ISNUMBER(B109),ISNUMBER(B110),OR(LEFT(C109,4)="jour",LEFT(C109,4)="form")),IF(COUNTIF(fériés,B$3)&gt;0,MOD(-$BH$4+(B110-B109),1)*1,MOD(-$BH$4+(B110-B109),1)),IF(AND(ISBLANK(B109),ISBLANK(B110)),IF(OR(C109="r",C109="c",C109="a",C109="m",C109="f",C109="cp",C109="s",C109="congé parent"),$BH$3,0),0)))</f>
        <v>0</v>
      </c>
      <c r="D111" s="66">
        <f ca="1">IF(D$3&gt;$BI$4,0,IF(OR(ISBLANK(D109),ISBLANK(D110),ISBLANK(E109),LEFT(E109,4)="jour",LEFT(E109,4)="form"),0,IF(COUNTIF(fériés,D$3)&gt;0,MOD((D110-D109),1)*1,MOD((D110-D109),1))))</f>
        <v>0</v>
      </c>
      <c r="E111" s="66">
        <f ca="1">IF(D$3&gt;$BI$4,0,IF(AND(ISNUMBER(D109),ISNUMBER(D110),OR(LEFT(E109,4)="jour",LEFT(E109,4)="form")),IF(COUNTIF(fériés,D$3)&gt;0,MOD(-$BH$4+(D110-D109),1)*1,MOD(-$BH$4+(D110-D109),1)),IF(AND(ISBLANK(D109),ISBLANK(D110)),IF(OR(E109="r",E109="c",E109="a",E109="m",E109="f",E109="cp",E109="s",E109="congé parent"),$BH$3,0),0)))</f>
        <v>0.31666666666666671</v>
      </c>
      <c r="F111" s="66">
        <f ca="1">IF(F$3&gt;$BI$4,0,IF(OR(ISBLANK(F109),ISBLANK(F110),ISBLANK(G109),LEFT(G109,4)="jour",LEFT(G109,4)="form"),0,IF(COUNTIF(fériés,F$3)&gt;0,MOD((F110-F109),1)*1,MOD((F110-F109),1))))</f>
        <v>0</v>
      </c>
      <c r="G111" s="66">
        <f ca="1">IF(F$3&gt;$BI$4,0,IF(AND(ISNUMBER(F109),ISNUMBER(F110),OR(LEFT(G109,4)="jour",LEFT(G109,4)="form")),IF(COUNTIF(fériés,F$3)&gt;0,MOD(-$BH$4+(F110-F109),1)*1,MOD(-$BH$4+(F110-F109),1)),IF(AND(ISBLANK(F109),ISBLANK(F110)),IF(OR(G109="r",G109="c",G109="a",G109="m",G109="f",G109="cp",G109="s",G109="congé parent"),$BH$3,0),0)))</f>
        <v>0.31666666666666671</v>
      </c>
      <c r="H111" s="66">
        <f ca="1">IF(H$3&gt;$BI$4,0,IF(OR(ISBLANK(H109),ISBLANK(H110),ISBLANK(I109),LEFT(I109,4)="jour",LEFT(I109,4)="form"),0,IF(COUNTIF(fériés,H$3)&gt;0,MOD((H110-H109),1)*1,MOD((H110-H109),1))))</f>
        <v>0</v>
      </c>
      <c r="I111" s="66">
        <f ca="1">IF(H$3&gt;$BI$4,0,IF(AND(ISNUMBER(H109),ISNUMBER(H110),OR(LEFT(I109,4)="jour",LEFT(I109,4)="form")),IF(COUNTIF(fériés,H$3)&gt;0,MOD(-$BH$4+(H110-H109),1)*1,MOD(-$BH$4+(H110-H109),1)),IF(AND(ISBLANK(H109),ISBLANK(H110)),IF(OR(I109="r",I109="c",I109="a",I109="m",I109="f",I109="cp",I109="s",I109="congé parent"),$BH$3,0),0)))</f>
        <v>0.31666666666666671</v>
      </c>
      <c r="J111" s="66">
        <f ca="1">IF(J$3&gt;$BI$4,0,IF(OR(ISBLANK(J109),ISBLANK(J110),ISBLANK(K109),LEFT(K109,4)="jour",LEFT(K109,4)="form"),0,IF(COUNTIF(fériés,J$3)&gt;0,MOD((J110-J109),1)*1,MOD((J110-J109),1))))</f>
        <v>0</v>
      </c>
      <c r="K111" s="66">
        <f ca="1">IF(J$3&gt;$BI$4,0,IF(AND(ISNUMBER(J109),ISNUMBER(J110),OR(LEFT(K109,4)="jour",LEFT(K109,4)="form")),IF(COUNTIF(fériés,J$3)&gt;0,MOD(-$BH$4+(J110-J109),1)*1,MOD(-$BH$4+(J110-J109),1)),IF(AND(ISBLANK(J109),ISBLANK(J110)),IF(OR(K109="r",K109="c",K109="a",K109="m",K109="f",K109="cp",K109="s",K109="congé parent"),$BH$3,0),0)))</f>
        <v>0</v>
      </c>
      <c r="L111" s="86">
        <f ca="1">IF(L$3&gt;$BI$4,0,IF(OR(ISBLANK(L109),ISBLANK(L110),ISBLANK(M109),LEFT(M109,4)="jour",LEFT(M109,4)="form"),0,IF(COUNTIF(fériés,L$3)&gt;0,MOD((L110-L109),1)*1,MOD((L110-L109),1))))</f>
        <v>0</v>
      </c>
      <c r="M111" s="86">
        <f ca="1">IF(L$3&gt;$BI$4,0,IF(AND(ISNUMBER(L109),ISNUMBER(L110),OR(LEFT(M109,4)="jour",LEFT(M109,4)="form")),IF(COUNTIF(fériés,L$3)&gt;0,MOD(-$BH$4+(L110-L109),1)*1,MOD(-$BH$4+(L110-L109),1)),IF(AND(ISBLANK(L109),ISBLANK(L110)),IF(OR(M109="r",M109="c",M109="a",M109="m",M109="f",M109="cp",M109="s",M109="congé parent"),$BH$3,0),0)))</f>
        <v>0</v>
      </c>
      <c r="N111" s="86">
        <f ca="1">IF(N$3&gt;$BI$4,0,IF(OR(ISBLANK(N109),ISBLANK(N110),ISBLANK(O109),LEFT(O109,4)="jour",LEFT(O109,4)="form"),0,IF(COUNTIF(fériés,N$3)&gt;0,MOD((N110-N109),1)*1,MOD((N110-N109),1))))</f>
        <v>0</v>
      </c>
      <c r="O111" s="86">
        <f ca="1">IF(N$3&gt;$BI$4,0,IF(AND(ISNUMBER(N109),ISNUMBER(N110),OR(LEFT(O109,4)="jour",LEFT(O109,4)="form")),IF(COUNTIF(fériés,N$3)&gt;0,MOD(-$BH$4+(N110-N109),1)*1,MOD(-$BH$4+(N110-N109),1)),IF(AND(ISBLANK(N109),ISBLANK(N110)),IF(OR(O109="r",O109="c",O109="a",O109="m",O109="f",O109="cp",O109="s",O109="congé parent"),$BH$3,0),0)))</f>
        <v>0</v>
      </c>
      <c r="P111" s="66">
        <f ca="1">IF(P$3&gt;$BI$4,0,IF(OR(ISBLANK(P109),ISBLANK(P110),ISBLANK(Q109),LEFT(Q109,4)="jour",LEFT(Q109,4)="form"),0,IF(COUNTIF(fériés,P$3)&gt;0,MOD((P110-P109),1)*1,MOD((P110-P109),1))))</f>
        <v>0</v>
      </c>
      <c r="Q111" s="66">
        <f ca="1">IF(P$3&gt;$BI$4,0,IF(AND(ISNUMBER(P109),ISNUMBER(P110),OR(LEFT(Q109,4)="jour",LEFT(Q109,4)="form")),IF(COUNTIF(fériés,P$3)&gt;0,MOD(-$BH$4+(P110-P109),1)*1,MOD(-$BH$4+(P110-P109),1)),IF(AND(ISBLANK(P109),ISBLANK(P110)),IF(OR(Q109="r",Q109="c",Q109="a",Q109="m",Q109="f",Q109="cp",Q109="s",Q109="congé parent"),$BH$3,0),0)))</f>
        <v>0.34375000000000006</v>
      </c>
      <c r="R111" s="66">
        <f ca="1">IF(R$3&gt;$BI$4,0,IF(OR(ISBLANK(R109),ISBLANK(R110),ISBLANK(S109),LEFT(S109,4)="jour",LEFT(S109,4)="form"),0,IF(COUNTIF(fériés,R$3)&gt;0,MOD((R110-R109),1)*1,MOD((R110-R109),1))))</f>
        <v>0</v>
      </c>
      <c r="S111" s="66">
        <f ca="1">IF(R$3&gt;$BI$4,0,IF(AND(ISNUMBER(R109),ISNUMBER(R110),OR(LEFT(S109,4)="jour",LEFT(S109,4)="form")),IF(COUNTIF(fériés,R$3)&gt;0,MOD(-$BH$4+(R110-R109),1)*1,MOD(-$BH$4+(R110-R109),1)),IF(AND(ISBLANK(R109),ISBLANK(R110)),IF(OR(S109="r",S109="c",S109="a",S109="m",S109="f",S109="cp",S109="s",S109="congé parent"),$BH$3,0),0)))</f>
        <v>0.31666666666666671</v>
      </c>
      <c r="T111" s="66">
        <f ca="1">IF(T$3&gt;$BI$4,0,IF(OR(ISBLANK(T109),ISBLANK(T110),ISBLANK(U109),LEFT(U109,4)="jour",LEFT(U109,4)="form"),0,IF(COUNTIF(fériés,T$3)&gt;0,MOD((T110-T109),1)*1,MOD((T110-T109),1))))</f>
        <v>0</v>
      </c>
      <c r="U111" s="66">
        <f ca="1">IF(T$3&gt;$BI$4,0,IF(AND(ISNUMBER(T109),ISNUMBER(T110),OR(LEFT(U109,4)="jour",LEFT(U109,4)="form")),IF(COUNTIF(fériés,T$3)&gt;0,MOD(-$BH$4+(T110-T109),1)*1,MOD(-$BH$4+(T110-T109),1)),IF(AND(ISBLANK(T109),ISBLANK(T110)),IF(OR(U109="r",U109="c",U109="a",U109="m",U109="f",U109="cp",U109="s",U109="congé parent"),$BH$3,0),0)))</f>
        <v>0.34375000000000006</v>
      </c>
      <c r="V111" s="66">
        <f ca="1">IF(V$3&gt;$BI$4,0,IF(OR(ISBLANK(V109),ISBLANK(V110),ISBLANK(W109),LEFT(W109,4)="jour",LEFT(W109,4)="form"),0,IF(COUNTIF(fériés,V$3)&gt;0,MOD((V110-V109),1)*1,MOD((V110-V109),1))))</f>
        <v>0</v>
      </c>
      <c r="W111" s="66">
        <f ca="1">IF(V$3&gt;$BI$4,0,IF(AND(ISNUMBER(V109),ISNUMBER(V110),OR(LEFT(W109,4)="jour",LEFT(W109,4)="form")),IF(COUNTIF(fériés,V$3)&gt;0,MOD(-$BH$4+(V110-V109),1)*1,MOD(-$BH$4+(V110-V109),1)),IF(AND(ISBLANK(V109),ISBLANK(V110)),IF(OR(W109="r",W109="c",W109="a",W109="m",W109="f",W109="cp",W109="s",W109="congé parent"),$BH$3,0),0)))</f>
        <v>0.31666666666666671</v>
      </c>
      <c r="X111" s="66">
        <f ca="1">IF(X$3&gt;$BI$4,0,IF(OR(ISBLANK(X109),ISBLANK(X110),ISBLANK(Y109),LEFT(Y109,4)="jour",LEFT(Y109,4)="form"),0,IF(COUNTIF(fériés,X$3)&gt;0,MOD((X110-X109),1)*1,MOD((X110-X109),1))))</f>
        <v>0</v>
      </c>
      <c r="Y111" s="66">
        <f ca="1">IF(X$3&gt;$BI$4,0,IF(AND(ISNUMBER(X109),ISNUMBER(X110),OR(LEFT(Y109,4)="jour",LEFT(Y109,4)="form")),IF(COUNTIF(fériés,X$3)&gt;0,MOD(-$BH$4+(X110-X109),1)*1,MOD(-$BH$4+(X110-X109),1)),IF(AND(ISBLANK(X109),ISBLANK(X110)),IF(OR(Y109="r",Y109="c",Y109="a",Y109="m",Y109="f",Y109="cp",Y109="s",Y109="congé parent"),$BH$3,0),0)))</f>
        <v>0.33333333333333331</v>
      </c>
      <c r="Z111" s="86">
        <f ca="1">IF(Z$3&gt;$BI$4,0,IF(OR(ISBLANK(Z109),ISBLANK(Z110),ISBLANK(AA109),LEFT(AA109,4)="jour",LEFT(AA109,4)="form"),0,IF(COUNTIF(fériés,Z$3)&gt;0,MOD((Z110-Z109),1)*1,MOD((Z110-Z109),1))))</f>
        <v>0</v>
      </c>
      <c r="AA111" s="86">
        <f ca="1">IF(Z$3&gt;$BI$4,0,IF(AND(ISNUMBER(Z109),ISNUMBER(Z110),OR(LEFT(AA109,4)="jour",LEFT(AA109,4)="form")),IF(COUNTIF(fériés,Z$3)&gt;0,MOD(-$BH$4+(Z110-Z109),1)*1,MOD(-$BH$4+(Z110-Z109),1)),IF(AND(ISBLANK(Z109),ISBLANK(Z110)),IF(OR(AA109="r",AA109="c",AA109="a",AA109="m",AA109="f",AA109="cp",AA109="s",AA109="congé parent"),$BH$3,0),0)))</f>
        <v>0.31666666666666671</v>
      </c>
      <c r="AB111" s="86">
        <f ca="1">IF(AB$3&gt;$BI$4,0,IF(OR(ISBLANK(AB109),ISBLANK(AB110),ISBLANK(AC109),LEFT(AC109,4)="jour",LEFT(AC109,4)="form"),0,IF(COUNTIF(fériés,AB$3)&gt;0,MOD((AB110-AB109),1)*1,MOD((AB110-AB109),1))))</f>
        <v>0</v>
      </c>
      <c r="AC111" s="86">
        <f ca="1">IF(AB$3&gt;$BI$4,0,IF(AND(ISNUMBER(AB109),ISNUMBER(AB110),OR(LEFT(AC109,4)="jour",LEFT(AC109,4)="form")),IF(COUNTIF(fériés,AB$3)&gt;0,MOD(-$BH$4+(AB110-AB109),1)*1,MOD(-$BH$4+(AB110-AB109),1)),IF(AND(ISBLANK(AB109),ISBLANK(AB110)),IF(OR(AC109="r",AC109="c",AC109="a",AC109="m",AC109="f",AC109="cp",AC109="s",AC109="congé parent"),$BH$3,0),0)))</f>
        <v>0</v>
      </c>
      <c r="AD111" s="61"/>
      <c r="AE111" s="66">
        <f ca="1">IF(AE$3&gt;$BI$4,0,IF(OR(ISBLANK(AE109),ISBLANK(AE110),ISBLANK(AF109),LEFT(AF109,4)="jour",LEFT(AF109,4)="form"),0,IF(COUNTIF(fériés,AE$3)&gt;0,MOD((AE110-AE109),1)*1,MOD((AE110-AE109),1))))</f>
        <v>0</v>
      </c>
      <c r="AF111" s="66">
        <f ca="1">IF(AE$3&gt;$BI$4,0,IF(AND(ISNUMBER(AE109),ISNUMBER(AE110),OR(LEFT(AF109,4)="jour",LEFT(AF109,4)="form")),IF(COUNTIF(fériés,AE$3)&gt;0,MOD(-$BH$4+(AE110-AE109),1)*1,MOD(-$BH$4+(AE110-AE109),1)),IF(AND(ISBLANK(AE109),ISBLANK(AE110)),IF(OR(AF109="r",AF109="c",AF109="a",AF109="m",AF109="f",AF109="cp",AF109="s",AF109="congé parent"),$BH$3,0),0)))</f>
        <v>0</v>
      </c>
      <c r="AG111" s="86">
        <f ca="1">IF(AG$3&gt;$BI$4,0,IF(OR(ISBLANK(AG109),ISBLANK(AG110),ISBLANK(AH109),LEFT(AH109,4)="jour",LEFT(AH109,4)="form"),0,IF(COUNTIF(fériés,AG$3)&gt;0,MOD((AG110-AG109),1)*1,MOD((AG110-AG109),1))))</f>
        <v>0</v>
      </c>
      <c r="AH111" s="86">
        <f ca="1">IF(AG$3&gt;$BI$4,0,IF(AND(ISNUMBER(AG109),ISNUMBER(AG110),OR(LEFT(AH109,4)="jour",LEFT(AH109,4)="form")),IF(COUNTIF(fériés,AG$3)&gt;0,MOD(-$BH$4+(AG110-AG109),1)*1,MOD(-$BH$4+(AG110-AG109),1)),IF(AND(ISBLANK(AG109),ISBLANK(AG110)),IF(OR(AH109="r",AH109="c",AH109="a",AH109="m",AH109="f",AH109="cp",AH109="s",AH109="congé parent"),$BH$3,0),0)))</f>
        <v>0</v>
      </c>
      <c r="AI111" s="66">
        <f ca="1">IF(AI$3&gt;$BI$4,0,IF(OR(ISBLANK(AI109),ISBLANK(AI110),ISBLANK(AJ109),LEFT(AJ109,4)="jour",LEFT(AJ109,4)="form"),0,IF(COUNTIF(fériés,AI$3)&gt;0,MOD((AI110-AI109),1)*1,MOD((AI110-AI109),1))))</f>
        <v>0</v>
      </c>
      <c r="AJ111" s="66">
        <f ca="1">IF(AI$3&gt;$BI$4,0,IF(AND(ISNUMBER(AI109),ISNUMBER(AI110),OR(LEFT(AJ109,4)="jour",LEFT(AJ109,4)="form")),IF(COUNTIF(fériés,AI$3)&gt;0,MOD(-$BH$4+(AI110-AI109),1)*1,MOD(-$BH$4+(AI110-AI109),1)),IF(AND(ISBLANK(AI109),ISBLANK(AI110)),IF(OR(AJ109="r",AJ109="c",AJ109="a",AJ109="m",AJ109="f",AJ109="cp",AJ109="s",AJ109="congé parent"),$BH$3,0),0)))</f>
        <v>0</v>
      </c>
      <c r="AK111" s="66">
        <f ca="1">IF(AK$3&gt;$BI$4,0,IF(OR(ISBLANK(AK109),ISBLANK(AK110),ISBLANK(AL109),LEFT(AL109,4)="jour",LEFT(AL109,4)="form"),0,IF(COUNTIF(fériés,AK$3)&gt;0,MOD((AK110-AK109),1)*1,MOD((AK110-AK109),1))))</f>
        <v>0</v>
      </c>
      <c r="AL111" s="66">
        <f ca="1">IF(AK$3&gt;$BI$4,0,IF(AND(ISNUMBER(AK109),ISNUMBER(AK110),OR(LEFT(AL109,4)="jour",LEFT(AL109,4)="form")),IF(COUNTIF(fériés,AK$3)&gt;0,MOD(-$BH$4+(AK110-AK109),1)*1,MOD(-$BH$4+(AK110-AK109),1)),IF(AND(ISBLANK(AK109),ISBLANK(AK110)),IF(OR(AL109="r",AL109="c",AL109="a",AL109="m",AL109="f",AL109="cp",AL109="s",AL109="congé parent"),$BH$3,0),0)))</f>
        <v>0</v>
      </c>
      <c r="AM111" s="66">
        <f ca="1">IF(AM$3&gt;$BI$4,0,IF(OR(ISBLANK(AM109),ISBLANK(AM110),ISBLANK(AN109),LEFT(AN109,4)="jour",LEFT(AN109,4)="form"),0,IF(COUNTIF(fériés,AM$3)&gt;0,MOD((AM110-AM109),1)*1,MOD((AM110-AM109),1))))</f>
        <v>0</v>
      </c>
      <c r="AN111" s="66">
        <f ca="1">IF(AM$3&gt;$BI$4,0,IF(AND(ISNUMBER(AM109),ISNUMBER(AM110),OR(LEFT(AN109,4)="jour",LEFT(AN109,4)="form")),IF(COUNTIF(fériés,AM$3)&gt;0,MOD(-$BH$4+(AM110-AM109),1)*1,MOD(-$BH$4+(AM110-AM109),1)),IF(AND(ISBLANK(AM109),ISBLANK(AM110)),IF(OR(AN109="r",AN109="c",AN109="a",AN109="m",AN109="f",AN109="cp",AN109="s",AN109="congé parent"),$BH$3,0),0)))</f>
        <v>0</v>
      </c>
      <c r="AO111" s="86">
        <f ca="1">IF(AO$3&gt;$BI$4,0,IF(OR(ISBLANK(AO109),ISBLANK(AO110),ISBLANK(AP109),LEFT(AP109,4)="jour",LEFT(AP109,4)="form"),0,IF(COUNTIF(fériés,AO$3)&gt;0,MOD((AO110-AO109),1)*1,MOD((AO110-AO109),1))))</f>
        <v>0</v>
      </c>
      <c r="AP111" s="86">
        <f ca="1">IF(AO$3&gt;$BI$4,0,IF(AND(ISNUMBER(AO109),ISNUMBER(AO110),OR(LEFT(AP109,4)="jour",LEFT(AP109,4)="form")),IF(COUNTIF(fériés,AO$3)&gt;0,MOD(-$BH$4+(AO110-AO109),1)*1,MOD(-$BH$4+(AO110-AO109),1)),IF(AND(ISBLANK(AO109),ISBLANK(AO110)),IF(OR(AP109="r",AP109="c",AP109="a",AP109="m",AP109="f",AP109="cp",AP109="s",AP109="congé parent"),$BH$3,0),0)))</f>
        <v>0</v>
      </c>
      <c r="AQ111" s="86">
        <f ca="1">IF(AQ$3&gt;$BI$4,0,IF(OR(ISBLANK(AQ109),ISBLANK(AQ110),ISBLANK(AR109),LEFT(AR109,4)="jour",LEFT(AR109,4)="form"),0,IF(COUNTIF(fériés,AQ$3)&gt;0,MOD((AQ110-AQ109),1)*1,MOD((AQ110-AQ109),1))))</f>
        <v>0</v>
      </c>
      <c r="AR111" s="86">
        <f ca="1">IF(AQ$3&gt;$BI$4,0,IF(AND(ISNUMBER(AQ109),ISNUMBER(AQ110),OR(LEFT(AR109,4)="jour",LEFT(AR109,4)="form")),IF(COUNTIF(fériés,AQ$3)&gt;0,MOD(-$BH$4+(AQ110-AQ109),1)*1,MOD(-$BH$4+(AQ110-AQ109),1)),IF(AND(ISBLANK(AQ109),ISBLANK(AQ110)),IF(OR(AR109="r",AR109="c",AR109="a",AR109="m",AR109="f",AR109="cp",AR109="s",AR109="congé parent"),$BH$3,0),0)))</f>
        <v>0</v>
      </c>
      <c r="AS111" s="61"/>
      <c r="AT111" s="66">
        <f ca="1">IF(AT$3&gt;$BI$4,0,IF(OR(ISBLANK(AT109),ISBLANK(AT110),ISBLANK(AU109),LEFT(AU109,4)="jour",LEFT(AU109,4)="form"),0,IF(COUNTIF(fériés,AT$3)&gt;0,MOD((AT110-AT109),1)*1,MOD((AT110-AT109),1))))</f>
        <v>0</v>
      </c>
      <c r="AU111" s="66">
        <f ca="1">IF(AT$3&gt;$BI$4,0,IF(AND(ISNUMBER(AT109),ISNUMBER(AT110),OR(LEFT(AU109,4)="jour",LEFT(AU109,4)="form")),IF(COUNTIF(fériés,AT$3)&gt;0,MOD(-$BH$4+(AT110-AT109),1)*1,MOD(-$BH$4+(AT110-AT109),1)),IF(AND(ISBLANK(AT109),ISBLANK(AT110)),IF(OR(AU109="r",AU109="c",AU109="a",AU109="m",AU109="f",AU109="cp",AU109="s",AU109="congé parent"),$BH$3,0),0)))</f>
        <v>0</v>
      </c>
      <c r="AV111" s="86">
        <f ca="1">IF(AV$3&gt;$BI$4,0,IF(OR(ISBLANK(AV109),ISBLANK(AV110),ISBLANK(AW109),LEFT(AW109,4)="jour",LEFT(AW109,4)="form"),0,IF(COUNTIF(fériés,AV$3)&gt;0,MOD((AV110-AV109),1)*1,MOD((AV110-AV109),1))))</f>
        <v>0</v>
      </c>
      <c r="AW111" s="86">
        <f ca="1">IF(AV$3&gt;$BI$4,0,IF(AND(ISNUMBER(AV109),ISNUMBER(AV110),OR(LEFT(AW109,4)="jour",LEFT(AW109,4)="form")),IF(COUNTIF(fériés,AV$3)&gt;0,MOD(-$BH$4+(AV110-AV109),1)*1,MOD(-$BH$4+(AV110-AV109),1)),IF(AND(ISBLANK(AV109),ISBLANK(AV110)),IF(OR(AW109="r",AW109="c",AW109="a",AW109="m",AW109="f",AW109="cp",AW109="s",AW109="congé parent"),$BH$3,0),0)))</f>
        <v>0</v>
      </c>
      <c r="AX111" s="66">
        <f ca="1">IF(AX$3&gt;$BI$4,0,IF(OR(ISBLANK(AX109),ISBLANK(AX110),ISBLANK(AY109),LEFT(AY109,4)="jour",LEFT(AY109,4)="form"),0,IF(COUNTIF(fériés,AX$3)&gt;0,MOD((AX110-AX109),1)*1,MOD((AX110-AX109),1))))</f>
        <v>0</v>
      </c>
      <c r="AY111" s="66">
        <f ca="1">IF(AX$3&gt;$BI$4,0,IF(AND(ISNUMBER(AX109),ISNUMBER(AX110),OR(LEFT(AY109,4)="jour",LEFT(AY109,4)="form")),IF(COUNTIF(fériés,AX$3)&gt;0,MOD(-$BH$4+(AX110-AX109),1)*1,MOD(-$BH$4+(AX110-AX109),1)),IF(AND(ISBLANK(AX109),ISBLANK(AX110)),IF(OR(AY109="r",AY109="c",AY109="a",AY109="m",AY109="f",AY109="cp",AY109="s",AY109="congé parent"),$BH$3,0),0)))</f>
        <v>0</v>
      </c>
      <c r="AZ111" s="66">
        <f ca="1">IF(AZ$3&gt;$BI$4,0,IF(OR(ISBLANK(AZ109),ISBLANK(AZ110),ISBLANK(BA109),LEFT(BA109,4)="jour",LEFT(BA109,4)="form"),0,IF(COUNTIF(fériés,AZ$3)&gt;0,MOD((AZ110-AZ109),1)*1,MOD((AZ110-AZ109),1))))</f>
        <v>0</v>
      </c>
      <c r="BA111" s="66">
        <f ca="1">IF(AZ$3&gt;$BI$4,0,IF(AND(ISNUMBER(AZ109),ISNUMBER(AZ110),OR(LEFT(BA109,4)="jour",LEFT(BA109,4)="form")),IF(COUNTIF(fériés,AZ$3)&gt;0,MOD(-$BH$4+(AZ110-AZ109),1)*1,MOD(-$BH$4+(AZ110-AZ109),1)),IF(AND(ISBLANK(AZ109),ISBLANK(AZ110)),IF(OR(BA109="r",BA109="c",BA109="a",BA109="m",BA109="f",BA109="cp",BA109="s",BA109="congé parent"),$BH$3,0),0)))</f>
        <v>0</v>
      </c>
      <c r="BB111" s="66">
        <f ca="1">IF(BB$3&gt;$BI$4,0,IF(OR(ISBLANK(BB109),ISBLANK(BB110),ISBLANK(BC109),LEFT(BC109,4)="jour",LEFT(BC109,4)="form"),0,IF(COUNTIF(fériés,BB$3)&gt;0,MOD((BB110-BB109),1)*1,MOD((BB110-BB109),1))))</f>
        <v>0</v>
      </c>
      <c r="BC111" s="66">
        <f ca="1">IF(BB$3&gt;$BI$4,0,IF(AND(ISNUMBER(BB109),ISNUMBER(BB110),OR(LEFT(BC109,4)="jour",LEFT(BC109,4)="form")),IF(COUNTIF(fériés,BB$3)&gt;0,MOD(-$BH$4+(BB110-BB109),1)*1,MOD(-$BH$4+(BB110-BB109),1)),IF(AND(ISBLANK(BB109),ISBLANK(BB110)),IF(OR(BC109="r",BC109="c",BC109="a",BC109="m",BC109="f",BC109="cp",BC109="s",BC109="congé parent"),$BH$3,0),0)))</f>
        <v>0</v>
      </c>
      <c r="BD111" s="66">
        <f ca="1">IF(BD$3&gt;$BI$4,0,IF(OR(ISBLANK(BD109),ISBLANK(BD110),ISBLANK(BE109),LEFT(BE109,4)="jour",LEFT(BE109,4)="form"),0,IF(COUNTIF(fériés,BD$3)&gt;0,MOD((BD110-BD109),1)*1,MOD((BD110-BD109),1))))</f>
        <v>0</v>
      </c>
      <c r="BE111" s="66">
        <f ca="1">IF(BD$3&gt;$BI$4,0,IF(AND(ISNUMBER(BD109),ISNUMBER(BD110),OR(LEFT(BE109,4)="jour",LEFT(BE109,4)="form")),IF(COUNTIF(fériés,BD$3)&gt;0,MOD(-$BH$4+(BD110-BD109),1)*1,MOD(-$BH$4+(BD110-BD109),1)),IF(AND(ISBLANK(BD109),ISBLANK(BD110)),IF(OR(BE109="r",BE109="c",BE109="a",BE109="m",BE109="f",BE109="cp",BE109="s",BE109="congé parent"),$BH$3,0),0)))</f>
        <v>0</v>
      </c>
      <c r="BF111" s="66">
        <f ca="1">IF(BF$3&gt;$BI$4,0,IF(OR(ISBLANK(BF109),ISBLANK(BF110),ISBLANK(BG109),LEFT(BG109,4)="jour",LEFT(BG109,4)="form"),0,IF(COUNTIF(fériés,BF$3)&gt;0,MOD((BF110-BF109),1)*1,MOD((BF110-BF109),1))))</f>
        <v>0</v>
      </c>
      <c r="BG111" s="66">
        <f ca="1">IF(BF$3&gt;$BI$4,0,IF(AND(ISNUMBER(BF109),ISNUMBER(BF110),OR(LEFT(BG109,4)="jour",LEFT(BG109,4)="form")),IF(COUNTIF(fériés,BF$3)&gt;0,MOD(-$BH$4+(BF110-BF109),1)*1,MOD(-$BH$4+(BF110-BF109),1)),IF(AND(ISBLANK(BF109),ISBLANK(BF110)),IF(OR(BG109="r",BG109="c",BG109="a",BG109="m",BG109="f",BG109="cp",BG109="s",BG109="congé parent"),$BH$3,0),0)))</f>
        <v>0</v>
      </c>
      <c r="BH111" s="12">
        <f ca="1">SUM(B111:BG111)</f>
        <v>2.9208333333333338</v>
      </c>
    </row>
    <row r="112" spans="1:60" ht="15.6" customHeight="1" thickBot="1" x14ac:dyDescent="0.4">
      <c r="A112" s="52"/>
      <c r="B112" s="66" t="str">
        <f>IF(RIGHT(C109,4)="cuht","171",IF(RIGHT(C109,4)="netu","172",IF(RIGHT(C109,4)="auht","173",IF(OR(RIGHT(C109,4)="ppou",RIGHT(C109,5)="prepa"),"360",IF(RIGHT(C109,4)="cpou","361",IF(OR(RIGHT(C109,4)="apou",RIGHT(C109,6)="molinf"),"363",IF(RIGHT(C109,4)="netp","364",IF(RIGHT(C109,4)="cmtr","365",IF(LEFT(C109,4)="form","873",IF(RIGHT(C109,7)="ce-cppt","902",""))))))))))</f>
        <v/>
      </c>
      <c r="C112" s="66" t="str">
        <f>IF(B112="","",IF(OR(B$3=Recap!$A$50,B$3=Recap!$A$51,B$3=Recap!$A$52,B$3=Recap!$A$53,B$3=Recap!$A$54,B$3=Recap!$A$55,B$3=Recap!$A$56,B$3=Recap!$A$57,B$3=Recap!$A$58,B$3=Recap!$A$59,B$3=Recap!$A$60,B$3=Recap!$A$61),(B111+C111)/1,B111+C111))</f>
        <v/>
      </c>
      <c r="D112" s="66" t="str">
        <f>IF(RIGHT(E109,4)="cuht","171",IF(RIGHT(E109,4)="netu","172",IF(RIGHT(E109,4)="auht","173",IF(OR(RIGHT(E109,4)="ppou",RIGHT(E109,5)="prepa"),"360",IF(RIGHT(E109,4)="cpou","361",IF(OR(RIGHT(E109,4)="apou",RIGHT(E109,6)="molinf"),"363",IF(RIGHT(E109,4)="netp","364",IF(RIGHT(E109,4)="cmtr","365",IF(LEFT(E109,4)="form","873",IF(RIGHT(E109,7)="ce-cppt","902",""))))))))))</f>
        <v>363</v>
      </c>
      <c r="E112" s="66">
        <f ca="1">IF(D112="","",IF(OR(D$3=Recap!$A$50,D$3=Recap!$A$51,D$3=Recap!$A$52,D$3=Recap!$A$53,D$3=Recap!$A$54,D$3=Recap!$A$55,D$3=Recap!$A$56,D$3=Recap!$A$57,D$3=Recap!$A$58,D$3=Recap!$A$59,D$3=Recap!$A$60,D$3=Recap!$A$61),(D111+E111)/1,D111+E111))</f>
        <v>0.31666666666666671</v>
      </c>
      <c r="F112" s="66" t="str">
        <f>IF(RIGHT(G109,4)="cuht","171",IF(RIGHT(G109,4)="netu","172",IF(RIGHT(G109,4)="auht","173",IF(OR(RIGHT(G109,4)="ppou",RIGHT(G109,5)="prepa"),"360",IF(RIGHT(G109,4)="cpou","361",IF(OR(RIGHT(G109,4)="apou",RIGHT(G109,6)="molinf"),"363",IF(RIGHT(G109,4)="netp","364",IF(RIGHT(G109,4)="cmtr","365",IF(LEFT(G109,4)="form","873",IF(RIGHT(G109,7)="ce-cppt","902",""))))))))))</f>
        <v>363</v>
      </c>
      <c r="G112" s="66">
        <f ca="1">IF(F112="","",IF(OR(F$3=Recap!$A$50,F$3=Recap!$A$51,F$3=Recap!$A$52,F$3=Recap!$A$53,F$3=Recap!$A$54,F$3=Recap!$A$55,F$3=Recap!$A$56,F$3=Recap!$A$57,F$3=Recap!$A$58,F$3=Recap!$A$59,F$3=Recap!$A$60,F$3=Recap!$A$61),(F111+G111)/1,F111+G111))</f>
        <v>0.31666666666666671</v>
      </c>
      <c r="H112" s="66" t="str">
        <f>IF(RIGHT(I109,4)="cuht","171",IF(RIGHT(I109,4)="netu","172",IF(RIGHT(I109,4)="auht","173",IF(OR(RIGHT(I109,4)="ppou",RIGHT(I109,5)="prepa"),"360",IF(RIGHT(I109,4)="cpou","361",IF(OR(RIGHT(I109,4)="apou",RIGHT(I109,6)="molinf"),"363",IF(RIGHT(I109,4)="netp","364",IF(RIGHT(I109,4)="cmtr","365",IF(LEFT(I109,4)="form","873",IF(RIGHT(I109,7)="ce-cppt","902",""))))))))))</f>
        <v>363</v>
      </c>
      <c r="I112" s="66">
        <f ca="1">IF(H112="","",IF(OR(H$3=Recap!$A$50,H$3=Recap!$A$51,H$3=Recap!$A$52,H$3=Recap!$A$53,H$3=Recap!$A$54,H$3=Recap!$A$55,H$3=Recap!$A$56,H$3=Recap!$A$57,H$3=Recap!$A$58,H$3=Recap!$A$59,H$3=Recap!$A$60,H$3=Recap!$A$61),(H111+I111)/1,H111+I111))</f>
        <v>0.31666666666666671</v>
      </c>
      <c r="J112" s="66" t="str">
        <f>IF(RIGHT(K109,4)="cuht","171",IF(RIGHT(K109,4)="netu","172",IF(RIGHT(K109,4)="auht","173",IF(OR(RIGHT(K109,4)="ppou",RIGHT(K109,5)="prepa"),"360",IF(RIGHT(K109,4)="cpou","361",IF(OR(RIGHT(K109,4)="apou",RIGHT(K109,6)="molinf"),"363",IF(RIGHT(K109,4)="netp","364",IF(RIGHT(K109,4)="cmtr","365",IF(LEFT(K109,4)="form","873",IF(RIGHT(K109,7)="ce-cppt","902",""))))))))))</f>
        <v/>
      </c>
      <c r="K112" s="66" t="str">
        <f>IF(J112="","",IF(OR(J$3=Recap!$A$50,J$3=Recap!$A$51,J$3=Recap!$A$52,J$3=Recap!$A$53,J$3=Recap!$A$54,J$3=Recap!$A$55,J$3=Recap!$A$56,J$3=Recap!$A$57,J$3=Recap!$A$58,J$3=Recap!$A$59,J$3=Recap!$A$60,J$3=Recap!$A$61),(J111+K111)/1,J111+K111))</f>
        <v/>
      </c>
      <c r="L112" s="86" t="str">
        <f>IF(RIGHT(M109,4)="cuht","171",IF(RIGHT(M109,4)="netu","172",IF(RIGHT(M109,4)="auht","173",IF(OR(RIGHT(M109,4)="ppou",RIGHT(M109,5)="prepa"),"360",IF(RIGHT(M109,4)="cpou","361",IF(OR(RIGHT(M109,4)="apou",RIGHT(M109,6)="molinf"),"363",IF(RIGHT(M109,4)="netp","364",IF(RIGHT(M109,4)="cmtr","365",IF(LEFT(M109,4)="form","873",IF(RIGHT(M109,7)="ce-cppt","902",""))))))))))</f>
        <v/>
      </c>
      <c r="M112" s="86" t="str">
        <f>IF(L112="","",IF(OR(L$3=Recap!$A$50,L$3=Recap!$A$51,L$3=Recap!$A$52,L$3=Recap!$A$53,L$3=Recap!$A$54,L$3=Recap!$A$55,L$3=Recap!$A$56,L$3=Recap!$A$57,L$3=Recap!$A$58,L$3=Recap!$A$59,L$3=Recap!$A$60,L$3=Recap!$A$61),(L111+M111)/1,L111+M111))</f>
        <v/>
      </c>
      <c r="N112" s="86" t="str">
        <f>IF(RIGHT(O109,4)="cuht","171",IF(RIGHT(O109,4)="netu","172",IF(RIGHT(O109,4)="auht","173",IF(OR(RIGHT(O109,4)="ppou",RIGHT(O109,5)="prepa"),"360",IF(RIGHT(O109,4)="cpou","361",IF(OR(RIGHT(O109,4)="apou",RIGHT(O109,6)="molinf"),"363",IF(RIGHT(O109,4)="netp","364",IF(RIGHT(O109,4)="cmtr","365",IF(LEFT(O109,4)="form","873",IF(RIGHT(O109,7)="ce-cppt","902",""))))))))))</f>
        <v/>
      </c>
      <c r="O112" s="86" t="str">
        <f>IF(N112="","",IF(OR(N$3=Recap!$A$50,N$3=Recap!$A$51,N$3=Recap!$A$52,N$3=Recap!$A$53,N$3=Recap!$A$54,N$3=Recap!$A$55,N$3=Recap!$A$56,N$3=Recap!$A$57,N$3=Recap!$A$58,N$3=Recap!$A$59,N$3=Recap!$A$60,N$3=Recap!$A$61),(N111+O111)/1,N111+O111))</f>
        <v/>
      </c>
      <c r="P112" s="66" t="str">
        <f>IF(RIGHT(Q109,4)="cuht","171",IF(RIGHT(Q109,4)="netu","172",IF(RIGHT(Q109,4)="auht","173",IF(OR(RIGHT(Q109,4)="ppou",RIGHT(Q109,5)="prepa"),"360",IF(RIGHT(Q109,4)="cpou","361",IF(OR(RIGHT(Q109,4)="apou",RIGHT(Q109,6)="molinf"),"363",IF(RIGHT(Q109,4)="netp","364",IF(RIGHT(Q109,4)="cmtr","365",IF(LEFT(Q109,4)="form","873",IF(RIGHT(Q109,7)="ce-cppt","902",""))))))))))</f>
        <v>363</v>
      </c>
      <c r="Q112" s="66">
        <f ca="1">IF(P112="","",IF(OR(P$3=Recap!$A$50,P$3=Recap!$A$51,P$3=Recap!$A$52,P$3=Recap!$A$53,P$3=Recap!$A$54,P$3=Recap!$A$55,P$3=Recap!$A$56,P$3=Recap!$A$57,P$3=Recap!$A$58,P$3=Recap!$A$59,P$3=Recap!$A$60,P$3=Recap!$A$61),(P111+Q111)/1,P111+Q111))</f>
        <v>0.34375000000000006</v>
      </c>
      <c r="R112" s="66" t="str">
        <f>IF(RIGHT(S109,4)="cuht","171",IF(RIGHT(S109,4)="netu","172",IF(RIGHT(S109,4)="auht","173",IF(OR(RIGHT(S109,4)="ppou",RIGHT(S109,5)="prepa"),"360",IF(RIGHT(S109,4)="cpou","361",IF(OR(RIGHT(S109,4)="apou",RIGHT(S109,6)="molinf"),"363",IF(RIGHT(S109,4)="netp","364",IF(RIGHT(S109,4)="cmtr","365",IF(LEFT(S109,4)="form","873",IF(RIGHT(S109,7)="ce-cppt","902",""))))))))))</f>
        <v>363</v>
      </c>
      <c r="S112" s="66">
        <f ca="1">IF(R112="","",IF(OR(R$3=Recap!$A$50,R$3=Recap!$A$51,R$3=Recap!$A$52,R$3=Recap!$A$53,R$3=Recap!$A$54,R$3=Recap!$A$55,R$3=Recap!$A$56,R$3=Recap!$A$57,R$3=Recap!$A$58,R$3=Recap!$A$59,R$3=Recap!$A$60,R$3=Recap!$A$61),(R111+S111)/1,R111+S111))</f>
        <v>0.31666666666666671</v>
      </c>
      <c r="T112" s="66" t="str">
        <f>IF(RIGHT(U109,4)="cuht","171",IF(RIGHT(U109,4)="netu","172",IF(RIGHT(U109,4)="auht","173",IF(OR(RIGHT(U109,4)="ppou",RIGHT(U109,5)="prepa"),"360",IF(RIGHT(U109,4)="cpou","361",IF(OR(RIGHT(U109,4)="apou",RIGHT(U109,6)="molinf"),"363",IF(RIGHT(U109,4)="netp","364",IF(RIGHT(U109,4)="cmtr","365",IF(LEFT(U109,4)="form","873",IF(RIGHT(U109,7)="ce-cppt","902",""))))))))))</f>
        <v>363</v>
      </c>
      <c r="U112" s="66">
        <f ca="1">IF(T112="","",IF(OR(T$3=Recap!$A$50,T$3=Recap!$A$51,T$3=Recap!$A$52,T$3=Recap!$A$53,T$3=Recap!$A$54,T$3=Recap!$A$55,T$3=Recap!$A$56,T$3=Recap!$A$57,T$3=Recap!$A$58,T$3=Recap!$A$59,T$3=Recap!$A$60,T$3=Recap!$A$61),(T111+U111)/1,T111+U111))</f>
        <v>0.34375000000000006</v>
      </c>
      <c r="V112" s="66" t="str">
        <f>IF(RIGHT(W109,4)="cuht","171",IF(RIGHT(W109,4)="netu","172",IF(RIGHT(W109,4)="auht","173",IF(OR(RIGHT(W109,4)="ppou",RIGHT(W109,5)="prepa"),"360",IF(RIGHT(W109,4)="cpou","361",IF(OR(RIGHT(W109,4)="apou",RIGHT(W109,6)="molinf"),"363",IF(RIGHT(W109,4)="netp","364",IF(RIGHT(W109,4)="cmtr","365",IF(LEFT(W109,4)="form","873",IF(RIGHT(W109,7)="ce-cppt","902",""))))))))))</f>
        <v>363</v>
      </c>
      <c r="W112" s="66">
        <f ca="1">IF(V112="","",IF(OR(V$3=Recap!$A$50,V$3=Recap!$A$51,V$3=Recap!$A$52,V$3=Recap!$A$53,V$3=Recap!$A$54,V$3=Recap!$A$55,V$3=Recap!$A$56,V$3=Recap!$A$57,V$3=Recap!$A$58,V$3=Recap!$A$59,V$3=Recap!$A$60,V$3=Recap!$A$61),(V111+W111)/1,V111+W111))</f>
        <v>0.31666666666666671</v>
      </c>
      <c r="X112" s="66" t="str">
        <f>IF(RIGHT(Y109,4)="cuht","171",IF(RIGHT(Y109,4)="netu","172",IF(RIGHT(Y109,4)="auht","173",IF(OR(RIGHT(Y109,4)="ppou",RIGHT(Y109,5)="prepa"),"360",IF(RIGHT(Y109,4)="cpou","361",IF(OR(RIGHT(Y109,4)="apou",RIGHT(Y109,6)="molinf"),"363",IF(RIGHT(Y109,4)="netp","364",IF(RIGHT(Y109,4)="cmtr","365",IF(LEFT(Y109,4)="form","873",IF(RIGHT(Y109,7)="ce-cppt","902",""))))))))))</f>
        <v>363</v>
      </c>
      <c r="Y112" s="66">
        <f ca="1">IF(X112="","",IF(OR(X$3=Recap!$A$50,X$3=Recap!$A$51,X$3=Recap!$A$52,X$3=Recap!$A$53,X$3=Recap!$A$54,X$3=Recap!$A$55,X$3=Recap!$A$56,X$3=Recap!$A$57,X$3=Recap!$A$58,X$3=Recap!$A$59,X$3=Recap!$A$60,X$3=Recap!$A$61),(X111+Y111)/1,X111+Y111))</f>
        <v>0.33333333333333331</v>
      </c>
      <c r="Z112" s="86" t="str">
        <f>IF(RIGHT(AA109,4)="cuht","171",IF(RIGHT(AA109,4)="netu","172",IF(RIGHT(AA109,4)="auht","173",IF(OR(RIGHT(AA109,4)="ppou",RIGHT(AA109,5)="prepa"),"360",IF(RIGHT(AA109,4)="cpou","361",IF(OR(RIGHT(AA109,4)="apou",RIGHT(AA109,6)="molinf"),"363",IF(RIGHT(AA109,4)="netp","364",IF(RIGHT(AA109,4)="cmtr","365",IF(LEFT(AA109,4)="form","873",IF(RIGHT(AA109,7)="ce-cppt","902",""))))))))))</f>
        <v>364</v>
      </c>
      <c r="AA112" s="86">
        <f ca="1">IF(Z112="","",IF(OR(Z$3=Recap!$A$50,Z$3=Recap!$A$51,Z$3=Recap!$A$52,Z$3=Recap!$A$53,Z$3=Recap!$A$54,Z$3=Recap!$A$55,Z$3=Recap!$A$56,Z$3=Recap!$A$57,Z$3=Recap!$A$58,Z$3=Recap!$A$59,Z$3=Recap!$A$60,Z$3=Recap!$A$61),(Z111+AA111)/1,Z111+AA111))</f>
        <v>0.31666666666666671</v>
      </c>
      <c r="AB112" s="86" t="str">
        <f>IF(RIGHT(AC109,4)="cuht","171",IF(RIGHT(AC109,4)="netu","172",IF(RIGHT(AC109,4)="auht","173",IF(OR(RIGHT(AC109,4)="ppou",RIGHT(AC109,5)="prepa"),"360",IF(RIGHT(AC109,4)="cpou","361",IF(OR(RIGHT(AC109,4)="apou",RIGHT(AC109,6)="molinf"),"363",IF(RIGHT(AC109,4)="netp","364",IF(RIGHT(AC109,4)="cmtr","365",IF(LEFT(AC109,4)="form","873",IF(RIGHT(AC109,7)="ce-cppt","902",""))))))))))</f>
        <v/>
      </c>
      <c r="AC112" s="86" t="str">
        <f>IF(AB112="","",IF(OR(AB$3=Recap!$A$50,AB$3=Recap!$A$51,AB$3=Recap!$A$52,AB$3=Recap!$A$53,AB$3=Recap!$A$54,AB$3=Recap!$A$55,AB$3=Recap!$A$56,AB$3=Recap!$A$57,AB$3=Recap!$A$58,AB$3=Recap!$A$59,AB$3=Recap!$A$60,AB$3=Recap!$A$61),(AB111+AC111)/1,AB111+AC111))</f>
        <v/>
      </c>
      <c r="AD112" s="61"/>
      <c r="AE112" s="66" t="str">
        <f>IF(RIGHT(AF109,4)="cuht","171",IF(RIGHT(AF109,4)="netu","172",IF(RIGHT(AF109,4)="auht","173",IF(OR(RIGHT(AF109,4)="ppou",RIGHT(AF109,5)="prepa"),"360",IF(RIGHT(AF109,4)="cpou","361",IF(OR(RIGHT(AF109,4)="apou",RIGHT(AF109,6)="molinf"),"363",IF(RIGHT(AF109,4)="netp","364",IF(RIGHT(AF109,4)="cmtr","365",IF(LEFT(AF109,4)="form","873",IF(RIGHT(AF109,7)="ce-cppt","902",""))))))))))</f>
        <v>363</v>
      </c>
      <c r="AF112" s="66">
        <f ca="1">IF(AE112="","",IF(OR(AE$3=Recap!$A$50,AE$3=Recap!$A$51,AE$3=Recap!$A$52,AE$3=Recap!$A$53,AE$3=Recap!$A$54,AE$3=Recap!$A$55,AE$3=Recap!$A$56,AE$3=Recap!$A$57,AE$3=Recap!$A$58,AE$3=Recap!$A$59,AE$3=Recap!$A$60,AE$3=Recap!$A$61),(AE111+AF111)/1,AE111+AF111))</f>
        <v>0</v>
      </c>
      <c r="AG112" s="86" t="str">
        <f>IF(RIGHT(AH109,4)="cuht","171",IF(RIGHT(AH109,4)="netu","172",IF(RIGHT(AH109,4)="auht","173",IF(OR(RIGHT(AH109,4)="ppou",RIGHT(AH109,5)="prepa"),"360",IF(RIGHT(AH109,4)="cpou","361",IF(OR(RIGHT(AH109,4)="apou",RIGHT(AH109,6)="molinf"),"363",IF(RIGHT(AH109,4)="netp","364",IF(RIGHT(AH109,4)="cmtr","365",IF(LEFT(AH109,4)="form","873",IF(RIGHT(AH109,7)="ce-cppt","902",""))))))))))</f>
        <v/>
      </c>
      <c r="AH112" s="86" t="str">
        <f>IF(AG112="","",IF(OR(AG$3=Recap!$A$50,AG$3=Recap!$A$51,AG$3=Recap!$A$52,AG$3=Recap!$A$53,AG$3=Recap!$A$54,AG$3=Recap!$A$55,AG$3=Recap!$A$56,AG$3=Recap!$A$57,AG$3=Recap!$A$58,AG$3=Recap!$A$59,AG$3=Recap!$A$60,AG$3=Recap!$A$61),(AG111+AH111)/1,AG111+AH111))</f>
        <v/>
      </c>
      <c r="AI112" s="66" t="str">
        <f>IF(RIGHT(AJ109,4)="cuht","171",IF(RIGHT(AJ109,4)="netu","172",IF(RIGHT(AJ109,4)="auht","173",IF(OR(RIGHT(AJ109,4)="ppou",RIGHT(AJ109,5)="prepa"),"360",IF(RIGHT(AJ109,4)="cpou","361",IF(OR(RIGHT(AJ109,4)="apou",RIGHT(AJ109,6)="molinf"),"363",IF(RIGHT(AJ109,4)="netp","364",IF(RIGHT(AJ109,4)="cmtr","365",IF(LEFT(AJ109,4)="form","873",IF(RIGHT(AJ109,7)="ce-cppt","902",""))))))))))</f>
        <v>173</v>
      </c>
      <c r="AJ112" s="66">
        <f ca="1">IF(AI112="","",IF(OR(AI$3=Recap!$A$50,AI$3=Recap!$A$51,AI$3=Recap!$A$52,AI$3=Recap!$A$53,AI$3=Recap!$A$54,AI$3=Recap!$A$55,AI$3=Recap!$A$56,AI$3=Recap!$A$57,AI$3=Recap!$A$58,AI$3=Recap!$A$59,AI$3=Recap!$A$60,AI$3=Recap!$A$61),(AI111+AJ111)/1,AI111+AJ111))</f>
        <v>0</v>
      </c>
      <c r="AK112" s="66" t="str">
        <f>IF(RIGHT(AL109,4)="cuht","171",IF(RIGHT(AL109,4)="netu","172",IF(RIGHT(AL109,4)="auht","173",IF(OR(RIGHT(AL109,4)="ppou",RIGHT(AL109,5)="prepa"),"360",IF(RIGHT(AL109,4)="cpou","361",IF(OR(RIGHT(AL109,4)="apou",RIGHT(AL109,6)="molinf"),"363",IF(RIGHT(AL109,4)="netp","364",IF(RIGHT(AL109,4)="cmtr","365",IF(LEFT(AL109,4)="form","873",IF(RIGHT(AL109,7)="ce-cppt","902",""))))))))))</f>
        <v>363</v>
      </c>
      <c r="AL112" s="66">
        <f ca="1">IF(AK112="","",IF(OR(AK$3=Recap!$A$50,AK$3=Recap!$A$51,AK$3=Recap!$A$52,AK$3=Recap!$A$53,AK$3=Recap!$A$54,AK$3=Recap!$A$55,AK$3=Recap!$A$56,AK$3=Recap!$A$57,AK$3=Recap!$A$58,AK$3=Recap!$A$59,AK$3=Recap!$A$60,AK$3=Recap!$A$61),(AK111+AL111)/1,AK111+AL111))</f>
        <v>0</v>
      </c>
      <c r="AM112" s="66" t="str">
        <f>IF(RIGHT(AN109,4)="cuht","171",IF(RIGHT(AN109,4)="netu","172",IF(RIGHT(AN109,4)="auht","173",IF(OR(RIGHT(AN109,4)="ppou",RIGHT(AN109,5)="prepa"),"360",IF(RIGHT(AN109,4)="cpou","361",IF(OR(RIGHT(AN109,4)="apou",RIGHT(AN109,6)="molinf"),"363",IF(RIGHT(AN109,4)="netp","364",IF(RIGHT(AN109,4)="cmtr","365",IF(LEFT(AN109,4)="form","873",IF(RIGHT(AN109,7)="ce-cppt","902",""))))))))))</f>
        <v>173</v>
      </c>
      <c r="AN112" s="66">
        <f ca="1">IF(AM112="","",IF(OR(AM$3=Recap!$A$50,AM$3=Recap!$A$51,AM$3=Recap!$A$52,AM$3=Recap!$A$53,AM$3=Recap!$A$54,AM$3=Recap!$A$55,AM$3=Recap!$A$56,AM$3=Recap!$A$57,AM$3=Recap!$A$58,AM$3=Recap!$A$59,AM$3=Recap!$A$60,AM$3=Recap!$A$61),(AM111+AN111)/1,AM111+AN111))</f>
        <v>0</v>
      </c>
      <c r="AO112" s="86" t="str">
        <f>IF(RIGHT(AP109,4)="cuht","171",IF(RIGHT(AP109,4)="netu","172",IF(RIGHT(AP109,4)="auht","173",IF(OR(RIGHT(AP109,4)="ppou",RIGHT(AP109,5)="prepa"),"360",IF(RIGHT(AP109,4)="cpou","361",IF(OR(RIGHT(AP109,4)="apou",RIGHT(AP109,6)="molinf"),"363",IF(RIGHT(AP109,4)="netp","364",IF(RIGHT(AP109,4)="cmtr","365",IF(LEFT(AP109,4)="form","873",IF(RIGHT(AP109,7)="ce-cppt","902",""))))))))))</f>
        <v/>
      </c>
      <c r="AP112" s="86" t="str">
        <f>IF(AO112="","",IF(OR(AO$3=Recap!$A$50,AO$3=Recap!$A$51,AO$3=Recap!$A$52,AO$3=Recap!$A$53,AO$3=Recap!$A$54,AO$3=Recap!$A$55,AO$3=Recap!$A$56,AO$3=Recap!$A$57,AO$3=Recap!$A$58,AO$3=Recap!$A$59,AO$3=Recap!$A$60,AO$3=Recap!$A$61),(AO111+AP111)/1,AO111+AP111))</f>
        <v/>
      </c>
      <c r="AQ112" s="86" t="str">
        <f>IF(RIGHT(AR109,4)="cuht","171",IF(RIGHT(AR109,4)="netu","172",IF(RIGHT(AR109,4)="auht","173",IF(OR(RIGHT(AR109,4)="ppou",RIGHT(AR109,5)="prepa"),"360",IF(RIGHT(AR109,4)="cpou","361",IF(OR(RIGHT(AR109,4)="apou",RIGHT(AR109,6)="molinf"),"363",IF(RIGHT(AR109,4)="netp","364",IF(RIGHT(AR109,4)="cmtr","365",IF(LEFT(AR109,4)="form","873",IF(RIGHT(AR109,7)="ce-cppt","902",""))))))))))</f>
        <v/>
      </c>
      <c r="AR112" s="86" t="str">
        <f>IF(AQ112="","",IF(OR(AQ$3=Recap!$A$50,AQ$3=Recap!$A$51,AQ$3=Recap!$A$52,AQ$3=Recap!$A$53,AQ$3=Recap!$A$54,AQ$3=Recap!$A$55,AQ$3=Recap!$A$56,AQ$3=Recap!$A$57,AQ$3=Recap!$A$58,AQ$3=Recap!$A$59,AQ$3=Recap!$A$60,AQ$3=Recap!$A$61),(AQ111+AR111)/1,AQ111+AR111))</f>
        <v/>
      </c>
      <c r="AS112" s="61"/>
      <c r="AT112" s="66" t="str">
        <f>IF(RIGHT(AU109,4)="cuht","171",IF(RIGHT(AU109,4)="netu","172",IF(RIGHT(AU109,4)="auht","173",IF(OR(RIGHT(AU109,4)="ppou",RIGHT(AU109,5)="prepa"),"360",IF(RIGHT(AU109,4)="cpou","361",IF(OR(RIGHT(AU109,4)="apou",RIGHT(AU109,6)="molinf"),"363",IF(RIGHT(AU109,4)="netp","364",IF(RIGHT(AU109,4)="cmtr","365",IF(LEFT(AU109,4)="form","873",IF(RIGHT(AU109,7)="ce-cppt","902",""))))))))))</f>
        <v/>
      </c>
      <c r="AU112" s="66" t="str">
        <f>IF(AT112="","",IF(OR(AT$3=Recap!$A$50,AT$3=Recap!$A$51,AT$3=Recap!$A$52,AT$3=Recap!$A$53,AT$3=Recap!$A$54,AT$3=Recap!$A$55,AT$3=Recap!$A$56,AT$3=Recap!$A$57,AT$3=Recap!$A$58,AT$3=Recap!$A$59,AT$3=Recap!$A$60,AT$3=Recap!$A$61),(AT111+AU111)/1,AT111+AU111))</f>
        <v/>
      </c>
      <c r="AV112" s="86" t="str">
        <f>IF(RIGHT(AW109,4)="cuht","171",IF(RIGHT(AW109,4)="netu","172",IF(RIGHT(AW109,4)="auht","173",IF(OR(RIGHT(AW109,4)="ppou",RIGHT(AW109,5)="prepa"),"360",IF(RIGHT(AW109,4)="cpou","361",IF(OR(RIGHT(AW109,4)="apou",RIGHT(AW109,6)="molinf"),"363",IF(RIGHT(AW109,4)="netp","364",IF(RIGHT(AW109,4)="cmtr","365",IF(LEFT(AW109,4)="form","873",IF(RIGHT(AW109,7)="ce-cppt","902",""))))))))))</f>
        <v/>
      </c>
      <c r="AW112" s="86" t="str">
        <f>IF(AV112="","",IF(OR(AV$3=Recap!$A$50,AV$3=Recap!$A$51,AV$3=Recap!$A$52,AV$3=Recap!$A$53,AV$3=Recap!$A$54,AV$3=Recap!$A$55,AV$3=Recap!$A$56,AV$3=Recap!$A$57,AV$3=Recap!$A$58,AV$3=Recap!$A$59,AV$3=Recap!$A$60,AV$3=Recap!$A$61),(AV111+AW111)/1,AV111+AW111))</f>
        <v/>
      </c>
      <c r="AX112" s="66" t="str">
        <f>IF(RIGHT(AY109,4)="cuht","171",IF(RIGHT(AY109,4)="netu","172",IF(RIGHT(AY109,4)="auht","173",IF(OR(RIGHT(AY109,4)="ppou",RIGHT(AY109,5)="prepa"),"360",IF(RIGHT(AY109,4)="cpou","361",IF(OR(RIGHT(AY109,4)="apou",RIGHT(AY109,6)="molinf"),"363",IF(RIGHT(AY109,4)="netp","364",IF(RIGHT(AY109,4)="cmtr","365",IF(LEFT(AY109,4)="form","873",IF(RIGHT(AY109,7)="ce-cppt","902",""))))))))))</f>
        <v/>
      </c>
      <c r="AY112" s="66" t="str">
        <f>IF(AX112="","",IF(OR(AX$3=Recap!$A$50,AX$3=Recap!$A$51,AX$3=Recap!$A$52,AX$3=Recap!$A$53,AX$3=Recap!$A$54,AX$3=Recap!$A$55,AX$3=Recap!$A$56,AX$3=Recap!$A$57,AX$3=Recap!$A$58,AX$3=Recap!$A$59,AX$3=Recap!$A$60,AX$3=Recap!$A$61),(AX111+AY111)/1,AX111+AY111))</f>
        <v/>
      </c>
      <c r="AZ112" s="66" t="str">
        <f>IF(RIGHT(BA109,4)="cuht","171",IF(RIGHT(BA109,4)="netu","172",IF(RIGHT(BA109,4)="auht","173",IF(OR(RIGHT(BA109,4)="ppou",RIGHT(BA109,5)="prepa"),"360",IF(RIGHT(BA109,4)="cpou","361",IF(OR(RIGHT(BA109,4)="apou",RIGHT(BA109,6)="molinf"),"363",IF(RIGHT(BA109,4)="netp","364",IF(RIGHT(BA109,4)="cmtr","365",IF(LEFT(BA109,4)="form","873",IF(RIGHT(BA109,7)="ce-cppt","902",""))))))))))</f>
        <v/>
      </c>
      <c r="BA112" s="66" t="str">
        <f>IF(AZ112="","",IF(OR(AZ$3=Recap!$A$50,AZ$3=Recap!$A$51,AZ$3=Recap!$A$52,AZ$3=Recap!$A$53,AZ$3=Recap!$A$54,AZ$3=Recap!$A$55,AZ$3=Recap!$A$56,AZ$3=Recap!$A$57,AZ$3=Recap!$A$58,AZ$3=Recap!$A$59,AZ$3=Recap!$A$60,AZ$3=Recap!$A$61),(AZ111+BA111)/1,AZ111+BA111))</f>
        <v/>
      </c>
      <c r="BB112" s="66" t="str">
        <f>IF(RIGHT(BC109,4)="cuht","171",IF(RIGHT(BC109,4)="netu","172",IF(RIGHT(BC109,4)="auht","173",IF(OR(RIGHT(BC109,4)="ppou",RIGHT(BC109,5)="prepa"),"360",IF(RIGHT(BC109,4)="cpou","361",IF(OR(RIGHT(BC109,4)="apou",RIGHT(BC109,6)="molinf"),"363",IF(RIGHT(BC109,4)="netp","364",IF(RIGHT(BC109,4)="cmtr","365",IF(LEFT(BC109,4)="form","873",IF(RIGHT(BC109,7)="ce-cppt","902",""))))))))))</f>
        <v/>
      </c>
      <c r="BC112" s="66" t="str">
        <f>IF(BB112="","",IF(OR(BB$3=Recap!$A$50,BB$3=Recap!$A$51,BB$3=Recap!$A$52,BB$3=Recap!$A$53,BB$3=Recap!$A$54,BB$3=Recap!$A$55,BB$3=Recap!$A$56,BB$3=Recap!$A$57,BB$3=Recap!$A$58,BB$3=Recap!$A$59,BB$3=Recap!$A$60,BB$3=Recap!$A$61),(BB111+BC111)/1,BB111+BC111))</f>
        <v/>
      </c>
      <c r="BD112" s="66" t="str">
        <f>IF(RIGHT(BE109,4)="cuht","171",IF(RIGHT(BE109,4)="netu","172",IF(RIGHT(BE109,4)="auht","173",IF(OR(RIGHT(BE109,4)="ppou",RIGHT(BE109,5)="prepa"),"360",IF(RIGHT(BE109,4)="cpou","361",IF(OR(RIGHT(BE109,4)="apou",RIGHT(BE109,6)="molinf"),"363",IF(RIGHT(BE109,4)="netp","364",IF(RIGHT(BE109,4)="cmtr","365",IF(LEFT(BE109,4)="form","873",IF(RIGHT(BE109,7)="ce-cppt","902",""))))))))))</f>
        <v/>
      </c>
      <c r="BE112" s="66" t="str">
        <f>IF(BD112="","",IF(OR(BD$3=Recap!$A$50,BD$3=Recap!$A$51,BD$3=Recap!$A$52,BD$3=Recap!$A$53,BD$3=Recap!$A$54,BD$3=Recap!$A$55,BD$3=Recap!$A$56,BD$3=Recap!$A$57,BD$3=Recap!$A$58,BD$3=Recap!$A$59,BD$3=Recap!$A$60,BD$3=Recap!$A$61),(BD111+BE111)/1,BD111+BE111))</f>
        <v/>
      </c>
      <c r="BF112" s="66" t="str">
        <f>IF(RIGHT(BG109,4)="cuht","171",IF(RIGHT(BG109,4)="netu","172",IF(RIGHT(BG109,4)="auht","173",IF(OR(RIGHT(BG109,4)="ppou",RIGHT(BG109,5)="prepa"),"360",IF(RIGHT(BG109,4)="cpou","361",IF(OR(RIGHT(BG109,4)="apou",RIGHT(BG109,6)="molinf"),"363",IF(RIGHT(BG109,4)="netp","364",IF(RIGHT(BG109,4)="cmtr","365",IF(LEFT(BG109,4)="form","873",IF(RIGHT(BG109,7)="ce-cppt","902",""))))))))))</f>
        <v/>
      </c>
      <c r="BG112" s="66" t="str">
        <f>IF(BF112="","",IF(OR(BF$3=Recap!$A$50,BF$3=Recap!$A$51,BF$3=Recap!$A$52,BF$3=Recap!$A$53,BF$3=Recap!$A$54,BF$3=Recap!$A$55,BF$3=Recap!$A$56,BF$3=Recap!$A$57,BF$3=Recap!$A$58,BF$3=Recap!$A$59,BF$3=Recap!$A$60,BF$3=Recap!$A$61),(BF111+BG111)/1,BF111+BG111))</f>
        <v/>
      </c>
      <c r="BH112" s="12"/>
    </row>
    <row r="113" spans="1:60" ht="14.4" customHeight="1" x14ac:dyDescent="0.3">
      <c r="A113" s="125" t="s">
        <v>81</v>
      </c>
      <c r="B113" s="84"/>
      <c r="C113" s="100"/>
      <c r="D113" s="68">
        <v>0.58333333333333337</v>
      </c>
      <c r="E113" s="120" t="s">
        <v>30</v>
      </c>
      <c r="F113" s="68"/>
      <c r="G113" s="120"/>
      <c r="H113" s="68">
        <v>0.25</v>
      </c>
      <c r="I113" s="120" t="s">
        <v>28</v>
      </c>
      <c r="J113" s="68">
        <v>0.25</v>
      </c>
      <c r="K113" s="120" t="s">
        <v>28</v>
      </c>
      <c r="L113" s="79">
        <v>0.58333333333333337</v>
      </c>
      <c r="M113" s="100" t="s">
        <v>47</v>
      </c>
      <c r="N113" s="79"/>
      <c r="O113" s="98"/>
      <c r="P113" s="55">
        <v>0.33333333333333331</v>
      </c>
      <c r="Q113" s="104" t="s">
        <v>61</v>
      </c>
      <c r="R113" s="55">
        <v>0.33333333333333331</v>
      </c>
      <c r="S113" s="104" t="s">
        <v>61</v>
      </c>
      <c r="T113" s="55">
        <v>0.33333333333333331</v>
      </c>
      <c r="U113" s="104" t="s">
        <v>61</v>
      </c>
      <c r="V113" s="73">
        <v>0.25</v>
      </c>
      <c r="W113" s="108" t="s">
        <v>58</v>
      </c>
      <c r="X113" s="55">
        <v>0.33333333333333331</v>
      </c>
      <c r="Y113" s="104" t="s">
        <v>61</v>
      </c>
      <c r="Z113" s="79">
        <v>0.33333333333333331</v>
      </c>
      <c r="AA113" s="116" t="s">
        <v>52</v>
      </c>
      <c r="AB113" s="79"/>
      <c r="AC113" s="118"/>
      <c r="AD113" s="97">
        <f ca="1">SUM(P115:AC115)</f>
        <v>1.9541666666666668</v>
      </c>
      <c r="AE113" s="55">
        <v>0.33333333333333331</v>
      </c>
      <c r="AF113" s="108" t="s">
        <v>58</v>
      </c>
      <c r="AG113" s="79"/>
      <c r="AH113" s="116"/>
      <c r="AI113" s="55">
        <v>0.33333333333333331</v>
      </c>
      <c r="AJ113" s="106" t="s">
        <v>45</v>
      </c>
      <c r="AK113" s="55">
        <v>0.33333333333333331</v>
      </c>
      <c r="AL113" s="106" t="s">
        <v>45</v>
      </c>
      <c r="AM113" s="73">
        <v>0.16666666666666666</v>
      </c>
      <c r="AN113" s="108" t="s">
        <v>59</v>
      </c>
      <c r="AO113" s="79"/>
      <c r="AP113" s="116"/>
      <c r="AQ113" s="79"/>
      <c r="AR113" s="118"/>
      <c r="AS113" s="97">
        <f ca="1">SUM(AE115:AR115)</f>
        <v>0</v>
      </c>
      <c r="AT113" s="55"/>
      <c r="AU113" s="106"/>
      <c r="AV113" s="79"/>
      <c r="AW113" s="116"/>
      <c r="AX113" s="57"/>
      <c r="AY113" s="106"/>
      <c r="AZ113" s="57"/>
      <c r="BA113" s="106"/>
      <c r="BB113" s="57"/>
      <c r="BC113" s="106"/>
      <c r="BD113" s="57"/>
      <c r="BE113" s="106"/>
      <c r="BF113" s="57"/>
      <c r="BG113" s="122"/>
      <c r="BH113" s="124">
        <f ca="1">SUM(AT115:BG115)</f>
        <v>0</v>
      </c>
    </row>
    <row r="114" spans="1:60" ht="16.2" thickBot="1" x14ac:dyDescent="0.35">
      <c r="A114" s="126"/>
      <c r="B114" s="82"/>
      <c r="C114" s="101"/>
      <c r="D114" s="70">
        <v>0.91666666666666663</v>
      </c>
      <c r="E114" s="121"/>
      <c r="F114" s="70"/>
      <c r="G114" s="121"/>
      <c r="H114" s="70">
        <v>0.58333333333333337</v>
      </c>
      <c r="I114" s="121"/>
      <c r="J114" s="70">
        <v>0.58333333333333337</v>
      </c>
      <c r="K114" s="121"/>
      <c r="L114" s="80">
        <v>3.125E-2</v>
      </c>
      <c r="M114" s="101"/>
      <c r="N114" s="80"/>
      <c r="O114" s="99"/>
      <c r="P114" s="77">
        <v>0.70833333333333337</v>
      </c>
      <c r="Q114" s="105"/>
      <c r="R114" s="56">
        <v>0.68125000000000002</v>
      </c>
      <c r="S114" s="105"/>
      <c r="T114" s="56">
        <v>0.68125000000000002</v>
      </c>
      <c r="U114" s="105"/>
      <c r="V114" s="56">
        <v>0.59791666666666665</v>
      </c>
      <c r="W114" s="109"/>
      <c r="X114" s="77">
        <v>0.70833333333333337</v>
      </c>
      <c r="Y114" s="105"/>
      <c r="Z114" s="80">
        <v>0.68125000000000002</v>
      </c>
      <c r="AA114" s="117"/>
      <c r="AB114" s="80"/>
      <c r="AC114" s="119"/>
      <c r="AD114" s="97"/>
      <c r="AE114" s="56">
        <v>0.68125000000000002</v>
      </c>
      <c r="AF114" s="109"/>
      <c r="AG114" s="80"/>
      <c r="AH114" s="117"/>
      <c r="AI114" s="56">
        <v>0.68125000000000002</v>
      </c>
      <c r="AJ114" s="107"/>
      <c r="AK114" s="56">
        <v>0.68125000000000002</v>
      </c>
      <c r="AL114" s="107"/>
      <c r="AM114" s="56">
        <v>0.5</v>
      </c>
      <c r="AN114" s="109"/>
      <c r="AO114" s="80"/>
      <c r="AP114" s="117"/>
      <c r="AQ114" s="80"/>
      <c r="AR114" s="119"/>
      <c r="AS114" s="97"/>
      <c r="AT114" s="56"/>
      <c r="AU114" s="107"/>
      <c r="AV114" s="80"/>
      <c r="AW114" s="117"/>
      <c r="AX114" s="58"/>
      <c r="AY114" s="107"/>
      <c r="AZ114" s="58"/>
      <c r="BA114" s="107"/>
      <c r="BB114" s="58"/>
      <c r="BC114" s="107"/>
      <c r="BD114" s="58"/>
      <c r="BE114" s="107"/>
      <c r="BF114" s="58"/>
      <c r="BG114" s="123"/>
      <c r="BH114" s="124"/>
    </row>
    <row r="115" spans="1:60" ht="15" customHeight="1" x14ac:dyDescent="0.35">
      <c r="A115" s="52"/>
      <c r="B115" s="66">
        <f ca="1">IF(B$3&gt;$BI$4,0,IF(OR(ISBLANK(B113),ISBLANK(B114),ISBLANK(C113),LEFT(C113,4)="jour",LEFT(C113,4)="form"),0,IF(COUNTIF(fériés,B$3)&gt;0,MOD((B114-B113),1)*1,MOD((B114-B113),1))))</f>
        <v>0</v>
      </c>
      <c r="C115" s="66">
        <f ca="1">IF(B$3&gt;$BI$4,0,IF(AND(ISNUMBER(B113),ISNUMBER(B114),OR(LEFT(C113,4)="jour",LEFT(C113,4)="form")),IF(COUNTIF(fériés,B$3)&gt;0,MOD(-$BH$4+(B114-B113),1)*1,MOD(-$BH$4+(B114-B113),1)),IF(AND(ISBLANK(B113),ISBLANK(B114)),IF(OR(C113="r",C113="c",C113="a",C113="m",C113="f",C113="cp",C113="s",C113="congé parent"),$BH$3,0),0)))</f>
        <v>0</v>
      </c>
      <c r="D115" s="66">
        <f ca="1">IF(D$3&gt;$BI$4,0,IF(OR(ISBLANK(D113),ISBLANK(D114),ISBLANK(E113),LEFT(E113,4)="jour",LEFT(E113,4)="form"),0,IF(COUNTIF(fériés,D$3)&gt;0,MOD((D114-D113),1)*1,MOD((D114-D113),1))))</f>
        <v>0.33333333333333326</v>
      </c>
      <c r="E115" s="66">
        <f ca="1">IF(D$3&gt;$BI$4,0,IF(AND(ISNUMBER(D113),ISNUMBER(D114),OR(LEFT(E113,4)="jour",LEFT(E113,4)="form")),IF(COUNTIF(fériés,D$3)&gt;0,MOD(-$BH$4+(D114-D113),1)*1,MOD(-$BH$4+(D114-D113),1)),IF(AND(ISBLANK(D113),ISBLANK(D114)),IF(OR(E113="r",E113="c",E113="a",E113="m",E113="f",E113="cp",E113="s",E113="congé parent"),$BH$3,0),0)))</f>
        <v>0</v>
      </c>
      <c r="F115" s="66">
        <f ca="1">IF(F$3&gt;$BI$4,0,IF(OR(ISBLANK(F113),ISBLANK(F114),ISBLANK(G113),LEFT(G113,4)="jour",LEFT(G113,4)="form"),0,IF(COUNTIF(fériés,F$3)&gt;0,MOD((F114-F113),1)*1,MOD((F114-F113),1))))</f>
        <v>0</v>
      </c>
      <c r="G115" s="66">
        <f ca="1">IF(F$3&gt;$BI$4,0,IF(AND(ISNUMBER(F113),ISNUMBER(F114),OR(LEFT(G113,4)="jour",LEFT(G113,4)="form")),IF(COUNTIF(fériés,F$3)&gt;0,MOD(-$BH$4+(F114-F113),1)*1,MOD(-$BH$4+(F114-F113),1)),IF(AND(ISBLANK(F113),ISBLANK(F114)),IF(OR(G113="r",G113="c",G113="a",G113="m",G113="f",G113="cp",G113="s",G113="congé parent"),$BH$3,0),0)))</f>
        <v>0</v>
      </c>
      <c r="H115" s="66">
        <f ca="1">IF(H$3&gt;$BI$4,0,IF(OR(ISBLANK(H113),ISBLANK(H114),ISBLANK(I113),LEFT(I113,4)="jour",LEFT(I113,4)="form"),0,IF(COUNTIF(fériés,H$3)&gt;0,MOD((H114-H113),1)*1,MOD((H114-H113),1))))</f>
        <v>0.33333333333333337</v>
      </c>
      <c r="I115" s="66">
        <f ca="1">IF(H$3&gt;$BI$4,0,IF(AND(ISNUMBER(H113),ISNUMBER(H114),OR(LEFT(I113,4)="jour",LEFT(I113,4)="form")),IF(COUNTIF(fériés,H$3)&gt;0,MOD(-$BH$4+(H114-H113),1)*1,MOD(-$BH$4+(H114-H113),1)),IF(AND(ISBLANK(H113),ISBLANK(H114)),IF(OR(I113="r",I113="c",I113="a",I113="m",I113="f",I113="cp",I113="s",I113="congé parent"),$BH$3,0),0)))</f>
        <v>0</v>
      </c>
      <c r="J115" s="66">
        <f ca="1">IF(J$3&gt;$BI$4,0,IF(OR(ISBLANK(J113),ISBLANK(J114),ISBLANK(K113),LEFT(K113,4)="jour",LEFT(K113,4)="form"),0,IF(COUNTIF(fériés,J$3)&gt;0,MOD((J114-J113),1)*1,MOD((J114-J113),1))))</f>
        <v>0.33333333333333337</v>
      </c>
      <c r="K115" s="66">
        <f ca="1">IF(J$3&gt;$BI$4,0,IF(AND(ISNUMBER(J113),ISNUMBER(J114),OR(LEFT(K113,4)="jour",LEFT(K113,4)="form")),IF(COUNTIF(fériés,J$3)&gt;0,MOD(-$BH$4+(J114-J113),1)*1,MOD(-$BH$4+(J114-J113),1)),IF(AND(ISBLANK(J113),ISBLANK(J114)),IF(OR(K113="r",K113="c",K113="a",K113="m",K113="f",K113="cp",K113="s",K113="congé parent"),$BH$3,0),0)))</f>
        <v>0</v>
      </c>
      <c r="L115" s="86">
        <f ca="1">IF(L$3&gt;$BI$4,0,IF(OR(ISBLANK(L113),ISBLANK(L114),ISBLANK(M113),LEFT(M113,4)="jour",LEFT(M113,4)="form"),0,IF(COUNTIF(fériés,L$3)&gt;0,MOD((L114-L113),1)*1,MOD((L114-L113),1))))</f>
        <v>0.44791666666666663</v>
      </c>
      <c r="M115" s="86">
        <f ca="1">IF(L$3&gt;$BI$4,0,IF(AND(ISNUMBER(L113),ISNUMBER(L114),OR(LEFT(M113,4)="jour",LEFT(M113,4)="form")),IF(COUNTIF(fériés,L$3)&gt;0,MOD(-$BH$4+(L114-L113),1)*1,MOD(-$BH$4+(L114-L113),1)),IF(AND(ISBLANK(L113),ISBLANK(L114)),IF(OR(M113="r",M113="c",M113="a",M113="m",M113="f",M113="cp",M113="s",M113="congé parent"),$BH$3,0),0)))</f>
        <v>0</v>
      </c>
      <c r="N115" s="86">
        <f ca="1">IF(N$3&gt;$BI$4,0,IF(OR(ISBLANK(N113),ISBLANK(N114),ISBLANK(O113),LEFT(O113,4)="jour",LEFT(O113,4)="form"),0,IF(COUNTIF(fériés,N$3)&gt;0,MOD((N114-N113),1)*1,MOD((N114-N113),1))))</f>
        <v>0</v>
      </c>
      <c r="O115" s="86">
        <f ca="1">IF(N$3&gt;$BI$4,0,IF(AND(ISNUMBER(N113),ISNUMBER(N114),OR(LEFT(O113,4)="jour",LEFT(O113,4)="form")),IF(COUNTIF(fériés,N$3)&gt;0,MOD(-$BH$4+(N114-N113),1)*1,MOD(-$BH$4+(N114-N113),1)),IF(AND(ISBLANK(N113),ISBLANK(N114)),IF(OR(O113="r",O113="c",O113="a",O113="m",O113="f",O113="cp",O113="s",O113="congé parent"),$BH$3,0),0)))</f>
        <v>0</v>
      </c>
      <c r="P115" s="66">
        <f ca="1">IF(P$3&gt;$BI$4,0,IF(OR(ISBLANK(P113),ISBLANK(P114),ISBLANK(Q113),LEFT(Q113,4)="jour",LEFT(Q113,4)="form"),0,IF(COUNTIF(fériés,P$3)&gt;0,MOD((P114-P113),1)*1,MOD((P114-P113),1))))</f>
        <v>0</v>
      </c>
      <c r="Q115" s="66">
        <f ca="1">IF(P$3&gt;$BI$4,0,IF(AND(ISNUMBER(P113),ISNUMBER(P114),OR(LEFT(Q113,4)="jour",LEFT(Q113,4)="form")),IF(COUNTIF(fériés,P$3)&gt;0,MOD(-$BH$4+(P114-P113),1)*1,MOD(-$BH$4+(P114-P113),1)),IF(AND(ISBLANK(P113),ISBLANK(P114)),IF(OR(Q113="r",Q113="c",Q113="a",Q113="m",Q113="f",Q113="cp",Q113="s",Q113="congé parent"),$BH$3,0),0)))</f>
        <v>0.34375000000000006</v>
      </c>
      <c r="R115" s="66">
        <f ca="1">IF(R$3&gt;$BI$4,0,IF(OR(ISBLANK(R113),ISBLANK(R114),ISBLANK(S113),LEFT(S113,4)="jour",LEFT(S113,4)="form"),0,IF(COUNTIF(fériés,R$3)&gt;0,MOD((R114-R113),1)*1,MOD((R114-R113),1))))</f>
        <v>0</v>
      </c>
      <c r="S115" s="66">
        <f ca="1">IF(R$3&gt;$BI$4,0,IF(AND(ISNUMBER(R113),ISNUMBER(R114),OR(LEFT(S113,4)="jour",LEFT(S113,4)="form")),IF(COUNTIF(fériés,R$3)&gt;0,MOD(-$BH$4+(R114-R113),1)*1,MOD(-$BH$4+(R114-R113),1)),IF(AND(ISBLANK(R113),ISBLANK(R114)),IF(OR(S113="r",S113="c",S113="a",S113="m",S113="f",S113="cp",S113="s",S113="congé parent"),$BH$3,0),0)))</f>
        <v>0.31666666666666671</v>
      </c>
      <c r="T115" s="66">
        <f ca="1">IF(T$3&gt;$BI$4,0,IF(OR(ISBLANK(T113),ISBLANK(T114),ISBLANK(U113),LEFT(U113,4)="jour",LEFT(U113,4)="form"),0,IF(COUNTIF(fériés,T$3)&gt;0,MOD((T114-T113),1)*1,MOD((T114-T113),1))))</f>
        <v>0</v>
      </c>
      <c r="U115" s="66">
        <f ca="1">IF(T$3&gt;$BI$4,0,IF(AND(ISNUMBER(T113),ISNUMBER(T114),OR(LEFT(U113,4)="jour",LEFT(U113,4)="form")),IF(COUNTIF(fériés,T$3)&gt;0,MOD(-$BH$4+(T114-T113),1)*1,MOD(-$BH$4+(T114-T113),1)),IF(AND(ISBLANK(T113),ISBLANK(T114)),IF(OR(U113="r",U113="c",U113="a",U113="m",U113="f",U113="cp",U113="s",U113="congé parent"),$BH$3,0),0)))</f>
        <v>0.31666666666666671</v>
      </c>
      <c r="V115" s="66">
        <f ca="1">IF(V$3&gt;$BI$4,0,IF(OR(ISBLANK(V113),ISBLANK(V114),ISBLANK(W113),LEFT(W113,4)="jour",LEFT(W113,4)="form"),0,IF(COUNTIF(fériés,V$3)&gt;0,MOD((V114-V113),1)*1,MOD((V114-V113),1))))</f>
        <v>0</v>
      </c>
      <c r="W115" s="66">
        <f ca="1">IF(V$3&gt;$BI$4,0,IF(AND(ISNUMBER(V113),ISNUMBER(V114),OR(LEFT(W113,4)="jour",LEFT(W113,4)="form")),IF(COUNTIF(fériés,V$3)&gt;0,MOD(-$BH$4+(V114-V113),1)*1,MOD(-$BH$4+(V114-V113),1)),IF(AND(ISBLANK(V113),ISBLANK(V114)),IF(OR(W113="r",W113="c",W113="a",W113="m",W113="f",W113="cp",W113="s",W113="congé parent"),$BH$3,0),0)))</f>
        <v>0.31666666666666665</v>
      </c>
      <c r="X115" s="66">
        <f ca="1">IF(X$3&gt;$BI$4,0,IF(OR(ISBLANK(X113),ISBLANK(X114),ISBLANK(Y113),LEFT(Y113,4)="jour",LEFT(Y113,4)="form"),0,IF(COUNTIF(fériés,X$3)&gt;0,MOD((X114-X113),1)*1,MOD((X114-X113),1))))</f>
        <v>0</v>
      </c>
      <c r="Y115" s="66">
        <f ca="1">IF(X$3&gt;$BI$4,0,IF(AND(ISNUMBER(X113),ISNUMBER(X114),OR(LEFT(Y113,4)="jour",LEFT(Y113,4)="form")),IF(COUNTIF(fériés,X$3)&gt;0,MOD(-$BH$4+(X114-X113),1)*1,MOD(-$BH$4+(X114-X113),1)),IF(AND(ISBLANK(X113),ISBLANK(X114)),IF(OR(Y113="r",Y113="c",Y113="a",Y113="m",Y113="f",Y113="cp",Y113="s",Y113="congé parent"),$BH$3,0),0)))</f>
        <v>0.34375000000000006</v>
      </c>
      <c r="Z115" s="86">
        <f ca="1">IF(Z$3&gt;$BI$4,0,IF(OR(ISBLANK(Z113),ISBLANK(Z114),ISBLANK(AA113),LEFT(AA113,4)="jour",LEFT(AA113,4)="form"),0,IF(COUNTIF(fériés,Z$3)&gt;0,MOD((Z114-Z113),1)*1,MOD((Z114-Z113),1))))</f>
        <v>0</v>
      </c>
      <c r="AA115" s="86">
        <f ca="1">IF(Z$3&gt;$BI$4,0,IF(AND(ISNUMBER(Z113),ISNUMBER(Z114),OR(LEFT(AA113,4)="jour",LEFT(AA113,4)="form")),IF(COUNTIF(fériés,Z$3)&gt;0,MOD(-$BH$4+(Z114-Z113),1)*1,MOD(-$BH$4+(Z114-Z113),1)),IF(AND(ISBLANK(Z113),ISBLANK(Z114)),IF(OR(AA113="r",AA113="c",AA113="a",AA113="m",AA113="f",AA113="cp",AA113="s",AA113="congé parent"),$BH$3,0),0)))</f>
        <v>0.31666666666666671</v>
      </c>
      <c r="AB115" s="86">
        <f ca="1">IF(AB$3&gt;$BI$4,0,IF(OR(ISBLANK(AB113),ISBLANK(AB114),ISBLANK(AC113),LEFT(AC113,4)="jour",LEFT(AC113,4)="form"),0,IF(COUNTIF(fériés,AB$3)&gt;0,MOD((AB114-AB113),1)*1,MOD((AB114-AB113),1))))</f>
        <v>0</v>
      </c>
      <c r="AC115" s="86">
        <f ca="1">IF(AB$3&gt;$BI$4,0,IF(AND(ISNUMBER(AB113),ISNUMBER(AB114),OR(LEFT(AC113,4)="jour",LEFT(AC113,4)="form")),IF(COUNTIF(fériés,AB$3)&gt;0,MOD(-$BH$4+(AB114-AB113),1)*1,MOD(-$BH$4+(AB114-AB113),1)),IF(AND(ISBLANK(AB113),ISBLANK(AB114)),IF(OR(AC113="r",AC113="c",AC113="a",AC113="m",AC113="f",AC113="cp",AC113="s",AC113="congé parent"),$BH$3,0),0)))</f>
        <v>0</v>
      </c>
      <c r="AD115" s="61"/>
      <c r="AE115" s="66">
        <f ca="1">IF(AE$3&gt;$BI$4,0,IF(OR(ISBLANK(AE113),ISBLANK(AE114),ISBLANK(AF113),LEFT(AF113,4)="jour",LEFT(AF113,4)="form"),0,IF(COUNTIF(fériés,AE$3)&gt;0,MOD((AE114-AE113),1)*1,MOD((AE114-AE113),1))))</f>
        <v>0</v>
      </c>
      <c r="AF115" s="66">
        <f ca="1">IF(AE$3&gt;$BI$4,0,IF(AND(ISNUMBER(AE113),ISNUMBER(AE114),OR(LEFT(AF113,4)="jour",LEFT(AF113,4)="form")),IF(COUNTIF(fériés,AE$3)&gt;0,MOD(-$BH$4+(AE114-AE113),1)*1,MOD(-$BH$4+(AE114-AE113),1)),IF(AND(ISBLANK(AE113),ISBLANK(AE114)),IF(OR(AF113="r",AF113="c",AF113="a",AF113="m",AF113="f",AF113="cp",AF113="s",AF113="congé parent"),$BH$3,0),0)))</f>
        <v>0</v>
      </c>
      <c r="AG115" s="86">
        <f ca="1">IF(AG$3&gt;$BI$4,0,IF(OR(ISBLANK(AG113),ISBLANK(AG114),ISBLANK(AH113),LEFT(AH113,4)="jour",LEFT(AH113,4)="form"),0,IF(COUNTIF(fériés,AG$3)&gt;0,MOD((AG114-AG113),1)*1,MOD((AG114-AG113),1))))</f>
        <v>0</v>
      </c>
      <c r="AH115" s="86">
        <f ca="1">IF(AG$3&gt;$BI$4,0,IF(AND(ISNUMBER(AG113),ISNUMBER(AG114),OR(LEFT(AH113,4)="jour",LEFT(AH113,4)="form")),IF(COUNTIF(fériés,AG$3)&gt;0,MOD(-$BH$4+(AG114-AG113),1)*1,MOD(-$BH$4+(AG114-AG113),1)),IF(AND(ISBLANK(AG113),ISBLANK(AG114)),IF(OR(AH113="r",AH113="c",AH113="a",AH113="m",AH113="f",AH113="cp",AH113="s",AH113="congé parent"),$BH$3,0),0)))</f>
        <v>0</v>
      </c>
      <c r="AI115" s="66">
        <f ca="1">IF(AI$3&gt;$BI$4,0,IF(OR(ISBLANK(AI113),ISBLANK(AI114),ISBLANK(AJ113),LEFT(AJ113,4)="jour",LEFT(AJ113,4)="form"),0,IF(COUNTIF(fériés,AI$3)&gt;0,MOD((AI114-AI113),1)*1,MOD((AI114-AI113),1))))</f>
        <v>0</v>
      </c>
      <c r="AJ115" s="66">
        <f ca="1">IF(AI$3&gt;$BI$4,0,IF(AND(ISNUMBER(AI113),ISNUMBER(AI114),OR(LEFT(AJ113,4)="jour",LEFT(AJ113,4)="form")),IF(COUNTIF(fériés,AI$3)&gt;0,MOD(-$BH$4+(AI114-AI113),1)*1,MOD(-$BH$4+(AI114-AI113),1)),IF(AND(ISBLANK(AI113),ISBLANK(AI114)),IF(OR(AJ113="r",AJ113="c",AJ113="a",AJ113="m",AJ113="f",AJ113="cp",AJ113="s",AJ113="congé parent"),$BH$3,0),0)))</f>
        <v>0</v>
      </c>
      <c r="AK115" s="66">
        <f ca="1">IF(AK$3&gt;$BI$4,0,IF(OR(ISBLANK(AK113),ISBLANK(AK114),ISBLANK(AL113),LEFT(AL113,4)="jour",LEFT(AL113,4)="form"),0,IF(COUNTIF(fériés,AK$3)&gt;0,MOD((AK114-AK113),1)*1,MOD((AK114-AK113),1))))</f>
        <v>0</v>
      </c>
      <c r="AL115" s="66">
        <f ca="1">IF(AK$3&gt;$BI$4,0,IF(AND(ISNUMBER(AK113),ISNUMBER(AK114),OR(LEFT(AL113,4)="jour",LEFT(AL113,4)="form")),IF(COUNTIF(fériés,AK$3)&gt;0,MOD(-$BH$4+(AK114-AK113),1)*1,MOD(-$BH$4+(AK114-AK113),1)),IF(AND(ISBLANK(AK113),ISBLANK(AK114)),IF(OR(AL113="r",AL113="c",AL113="a",AL113="m",AL113="f",AL113="cp",AL113="s",AL113="congé parent"),$BH$3,0),0)))</f>
        <v>0</v>
      </c>
      <c r="AM115" s="66">
        <f ca="1">IF(AM$3&gt;$BI$4,0,IF(OR(ISBLANK(AM113),ISBLANK(AM114),ISBLANK(AN113),LEFT(AN113,4)="jour",LEFT(AN113,4)="form"),0,IF(COUNTIF(fériés,AM$3)&gt;0,MOD((AM114-AM113),1)*1,MOD((AM114-AM113),1))))</f>
        <v>0</v>
      </c>
      <c r="AN115" s="66">
        <f ca="1">IF(AM$3&gt;$BI$4,0,IF(AND(ISNUMBER(AM113),ISNUMBER(AM114),OR(LEFT(AN113,4)="jour",LEFT(AN113,4)="form")),IF(COUNTIF(fériés,AM$3)&gt;0,MOD(-$BH$4+(AM114-AM113),1)*1,MOD(-$BH$4+(AM114-AM113),1)),IF(AND(ISBLANK(AM113),ISBLANK(AM114)),IF(OR(AN113="r",AN113="c",AN113="a",AN113="m",AN113="f",AN113="cp",AN113="s",AN113="congé parent"),$BH$3,0),0)))</f>
        <v>0</v>
      </c>
      <c r="AO115" s="86">
        <f ca="1">IF(AO$3&gt;$BI$4,0,IF(OR(ISBLANK(AO113),ISBLANK(AO114),ISBLANK(AP113),LEFT(AP113,4)="jour",LEFT(AP113,4)="form"),0,IF(COUNTIF(fériés,AO$3)&gt;0,MOD((AO114-AO113),1)*1,MOD((AO114-AO113),1))))</f>
        <v>0</v>
      </c>
      <c r="AP115" s="86">
        <f ca="1">IF(AO$3&gt;$BI$4,0,IF(AND(ISNUMBER(AO113),ISNUMBER(AO114),OR(LEFT(AP113,4)="jour",LEFT(AP113,4)="form")),IF(COUNTIF(fériés,AO$3)&gt;0,MOD(-$BH$4+(AO114-AO113),1)*1,MOD(-$BH$4+(AO114-AO113),1)),IF(AND(ISBLANK(AO113),ISBLANK(AO114)),IF(OR(AP113="r",AP113="c",AP113="a",AP113="m",AP113="f",AP113="cp",AP113="s",AP113="congé parent"),$BH$3,0),0)))</f>
        <v>0</v>
      </c>
      <c r="AQ115" s="86">
        <f ca="1">IF(AQ$3&gt;$BI$4,0,IF(OR(ISBLANK(AQ113),ISBLANK(AQ114),ISBLANK(AR113),LEFT(AR113,4)="jour",LEFT(AR113,4)="form"),0,IF(COUNTIF(fériés,AQ$3)&gt;0,MOD((AQ114-AQ113),1)*1,MOD((AQ114-AQ113),1))))</f>
        <v>0</v>
      </c>
      <c r="AR115" s="86">
        <f ca="1">IF(AQ$3&gt;$BI$4,0,IF(AND(ISNUMBER(AQ113),ISNUMBER(AQ114),OR(LEFT(AR113,4)="jour",LEFT(AR113,4)="form")),IF(COUNTIF(fériés,AQ$3)&gt;0,MOD(-$BH$4+(AQ114-AQ113),1)*1,MOD(-$BH$4+(AQ114-AQ113),1)),IF(AND(ISBLANK(AQ113),ISBLANK(AQ114)),IF(OR(AR113="r",AR113="c",AR113="a",AR113="m",AR113="f",AR113="cp",AR113="s",AR113="congé parent"),$BH$3,0),0)))</f>
        <v>0</v>
      </c>
      <c r="AS115" s="61"/>
      <c r="AT115" s="66">
        <f ca="1">IF(AT$3&gt;$BI$4,0,IF(OR(ISBLANK(AT113),ISBLANK(AT114),ISBLANK(AU113),LEFT(AU113,4)="jour",LEFT(AU113,4)="form"),0,IF(COUNTIF(fériés,AT$3)&gt;0,MOD((AT114-AT113),1)*1,MOD((AT114-AT113),1))))</f>
        <v>0</v>
      </c>
      <c r="AU115" s="66">
        <f ca="1">IF(AT$3&gt;$BI$4,0,IF(AND(ISNUMBER(AT113),ISNUMBER(AT114),OR(LEFT(AU113,4)="jour",LEFT(AU113,4)="form")),IF(COUNTIF(fériés,AT$3)&gt;0,MOD(-$BH$4+(AT114-AT113),1)*1,MOD(-$BH$4+(AT114-AT113),1)),IF(AND(ISBLANK(AT113),ISBLANK(AT114)),IF(OR(AU113="r",AU113="c",AU113="a",AU113="m",AU113="f",AU113="cp",AU113="s",AU113="congé parent"),$BH$3,0),0)))</f>
        <v>0</v>
      </c>
      <c r="AV115" s="86">
        <f ca="1">IF(AV$3&gt;$BI$4,0,IF(OR(ISBLANK(AV113),ISBLANK(AV114),ISBLANK(AW113),LEFT(AW113,4)="jour",LEFT(AW113,4)="form"),0,IF(COUNTIF(fériés,AV$3)&gt;0,MOD((AV114-AV113),1)*1,MOD((AV114-AV113),1))))</f>
        <v>0</v>
      </c>
      <c r="AW115" s="86">
        <f ca="1">IF(AV$3&gt;$BI$4,0,IF(AND(ISNUMBER(AV113),ISNUMBER(AV114),OR(LEFT(AW113,4)="jour",LEFT(AW113,4)="form")),IF(COUNTIF(fériés,AV$3)&gt;0,MOD(-$BH$4+(AV114-AV113),1)*1,MOD(-$BH$4+(AV114-AV113),1)),IF(AND(ISBLANK(AV113),ISBLANK(AV114)),IF(OR(AW113="r",AW113="c",AW113="a",AW113="m",AW113="f",AW113="cp",AW113="s",AW113="congé parent"),$BH$3,0),0)))</f>
        <v>0</v>
      </c>
      <c r="AX115" s="66">
        <f ca="1">IF(AX$3&gt;$BI$4,0,IF(OR(ISBLANK(AX113),ISBLANK(AX114),ISBLANK(AY113),LEFT(AY113,4)="jour",LEFT(AY113,4)="form"),0,IF(COUNTIF(fériés,AX$3)&gt;0,MOD((AX114-AX113),1)*1,MOD((AX114-AX113),1))))</f>
        <v>0</v>
      </c>
      <c r="AY115" s="66">
        <f ca="1">IF(AX$3&gt;$BI$4,0,IF(AND(ISNUMBER(AX113),ISNUMBER(AX114),OR(LEFT(AY113,4)="jour",LEFT(AY113,4)="form")),IF(COUNTIF(fériés,AX$3)&gt;0,MOD(-$BH$4+(AX114-AX113),1)*1,MOD(-$BH$4+(AX114-AX113),1)),IF(AND(ISBLANK(AX113),ISBLANK(AX114)),IF(OR(AY113="r",AY113="c",AY113="a",AY113="m",AY113="f",AY113="cp",AY113="s",AY113="congé parent"),$BH$3,0),0)))</f>
        <v>0</v>
      </c>
      <c r="AZ115" s="66">
        <f ca="1">IF(AZ$3&gt;$BI$4,0,IF(OR(ISBLANK(AZ113),ISBLANK(AZ114),ISBLANK(BA113),LEFT(BA113,4)="jour",LEFT(BA113,4)="form"),0,IF(COUNTIF(fériés,AZ$3)&gt;0,MOD((AZ114-AZ113),1)*1,MOD((AZ114-AZ113),1))))</f>
        <v>0</v>
      </c>
      <c r="BA115" s="66">
        <f ca="1">IF(AZ$3&gt;$BI$4,0,IF(AND(ISNUMBER(AZ113),ISNUMBER(AZ114),OR(LEFT(BA113,4)="jour",LEFT(BA113,4)="form")),IF(COUNTIF(fériés,AZ$3)&gt;0,MOD(-$BH$4+(AZ114-AZ113),1)*1,MOD(-$BH$4+(AZ114-AZ113),1)),IF(AND(ISBLANK(AZ113),ISBLANK(AZ114)),IF(OR(BA113="r",BA113="c",BA113="a",BA113="m",BA113="f",BA113="cp",BA113="s",BA113="congé parent"),$BH$3,0),0)))</f>
        <v>0</v>
      </c>
      <c r="BB115" s="66">
        <f ca="1">IF(BB$3&gt;$BI$4,0,IF(OR(ISBLANK(BB113),ISBLANK(BB114),ISBLANK(BC113),LEFT(BC113,4)="jour",LEFT(BC113,4)="form"),0,IF(COUNTIF(fériés,BB$3)&gt;0,MOD((BB114-BB113),1)*1,MOD((BB114-BB113),1))))</f>
        <v>0</v>
      </c>
      <c r="BC115" s="66">
        <f ca="1">IF(BB$3&gt;$BI$4,0,IF(AND(ISNUMBER(BB113),ISNUMBER(BB114),OR(LEFT(BC113,4)="jour",LEFT(BC113,4)="form")),IF(COUNTIF(fériés,BB$3)&gt;0,MOD(-$BH$4+(BB114-BB113),1)*1,MOD(-$BH$4+(BB114-BB113),1)),IF(AND(ISBLANK(BB113),ISBLANK(BB114)),IF(OR(BC113="r",BC113="c",BC113="a",BC113="m",BC113="f",BC113="cp",BC113="s",BC113="congé parent"),$BH$3,0),0)))</f>
        <v>0</v>
      </c>
      <c r="BD115" s="66">
        <f ca="1">IF(BD$3&gt;$BI$4,0,IF(OR(ISBLANK(BD113),ISBLANK(BD114),ISBLANK(BE113),LEFT(BE113,4)="jour",LEFT(BE113,4)="form"),0,IF(COUNTIF(fériés,BD$3)&gt;0,MOD((BD114-BD113),1)*1,MOD((BD114-BD113),1))))</f>
        <v>0</v>
      </c>
      <c r="BE115" s="66">
        <f ca="1">IF(BD$3&gt;$BI$4,0,IF(AND(ISNUMBER(BD113),ISNUMBER(BD114),OR(LEFT(BE113,4)="jour",LEFT(BE113,4)="form")),IF(COUNTIF(fériés,BD$3)&gt;0,MOD(-$BH$4+(BD114-BD113),1)*1,MOD(-$BH$4+(BD114-BD113),1)),IF(AND(ISBLANK(BD113),ISBLANK(BD114)),IF(OR(BE113="r",BE113="c",BE113="a",BE113="m",BE113="f",BE113="cp",BE113="s",BE113="congé parent"),$BH$3,0),0)))</f>
        <v>0</v>
      </c>
      <c r="BF115" s="66">
        <f ca="1">IF(BF$3&gt;$BI$4,0,IF(OR(ISBLANK(BF113),ISBLANK(BF114),ISBLANK(BG113),LEFT(BG113,4)="jour",LEFT(BG113,4)="form"),0,IF(COUNTIF(fériés,BF$3)&gt;0,MOD((BF114-BF113),1)*1,MOD((BF114-BF113),1))))</f>
        <v>0</v>
      </c>
      <c r="BG115" s="66">
        <f ca="1">IF(BF$3&gt;$BI$4,0,IF(AND(ISNUMBER(BF113),ISNUMBER(BF114),OR(LEFT(BG113,4)="jour",LEFT(BG113,4)="form")),IF(COUNTIF(fériés,BF$3)&gt;0,MOD(-$BH$4+(BF114-BF113),1)*1,MOD(-$BH$4+(BF114-BF113),1)),IF(AND(ISBLANK(BF113),ISBLANK(BF114)),IF(OR(BG113="r",BG113="c",BG113="a",BG113="m",BG113="f",BG113="cp",BG113="s",BG113="congé parent"),$BH$3,0),0)))</f>
        <v>0</v>
      </c>
      <c r="BH115" s="12">
        <f ca="1">SUM(B115:BG115)</f>
        <v>3.402083333333334</v>
      </c>
    </row>
    <row r="116" spans="1:60" ht="15.6" customHeight="1" thickBot="1" x14ac:dyDescent="0.4">
      <c r="A116" s="52"/>
      <c r="B116" s="66" t="str">
        <f>IF(RIGHT(C113,4)="cuht","171",IF(RIGHT(C113,4)="netu","172",IF(RIGHT(C113,4)="auht","173",IF(OR(RIGHT(C113,4)="ppou",RIGHT(C113,5)="prepa"),"360",IF(RIGHT(C113,4)="cpou","361",IF(OR(RIGHT(C113,4)="apou",RIGHT(C113,6)="molinf"),"363",IF(RIGHT(C113,4)="netp","364",IF(RIGHT(C113,4)="cmtr","365",IF(LEFT(C113,4)="form","873",IF(RIGHT(C113,7)="ce-cppt","902",""))))))))))</f>
        <v/>
      </c>
      <c r="C116" s="66" t="str">
        <f>IF(B116="","",IF(OR(B$3=Recap!$A$50,B$3=Recap!$A$51,B$3=Recap!$A$52,B$3=Recap!$A$53,B$3=Recap!$A$54,B$3=Recap!$A$55,B$3=Recap!$A$56,B$3=Recap!$A$57,B$3=Recap!$A$58,B$3=Recap!$A$59,B$3=Recap!$A$60,B$3=Recap!$A$61),(B115+C115)/1,B115+C115))</f>
        <v/>
      </c>
      <c r="D116" s="66" t="str">
        <f>IF(RIGHT(E113,4)="cuht","171",IF(RIGHT(E113,4)="netu","172",IF(RIGHT(E113,4)="auht","173",IF(OR(RIGHT(E113,4)="ppou",RIGHT(E113,5)="prepa"),"360",IF(RIGHT(E113,4)="cpou","361",IF(OR(RIGHT(E113,4)="apou",RIGHT(E113,6)="molinf"),"363",IF(RIGHT(E113,4)="netp","364",IF(RIGHT(E113,4)="cmtr","365",IF(LEFT(E113,4)="form","873",IF(RIGHT(E113,7)="ce-cppt","902",""))))))))))</f>
        <v/>
      </c>
      <c r="E116" s="66" t="str">
        <f>IF(D116="","",IF(OR(D$3=Recap!$A$50,D$3=Recap!$A$51,D$3=Recap!$A$52,D$3=Recap!$A$53,D$3=Recap!$A$54,D$3=Recap!$A$55,D$3=Recap!$A$56,D$3=Recap!$A$57,D$3=Recap!$A$58,D$3=Recap!$A$59,D$3=Recap!$A$60,D$3=Recap!$A$61),(D115+E115)/1,D115+E115))</f>
        <v/>
      </c>
      <c r="F116" s="66" t="str">
        <f>IF(RIGHT(G113,4)="cuht","171",IF(RIGHT(G113,4)="netu","172",IF(RIGHT(G113,4)="auht","173",IF(OR(RIGHT(G113,4)="ppou",RIGHT(G113,5)="prepa"),"360",IF(RIGHT(G113,4)="cpou","361",IF(OR(RIGHT(G113,4)="apou",RIGHT(G113,6)="molinf"),"363",IF(RIGHT(G113,4)="netp","364",IF(RIGHT(G113,4)="cmtr","365",IF(LEFT(G113,4)="form","873",IF(RIGHT(G113,7)="ce-cppt","902",""))))))))))</f>
        <v/>
      </c>
      <c r="G116" s="66" t="str">
        <f>IF(F116="","",IF(OR(F$3=Recap!$A$50,F$3=Recap!$A$51,F$3=Recap!$A$52,F$3=Recap!$A$53,F$3=Recap!$A$54,F$3=Recap!$A$55,F$3=Recap!$A$56,F$3=Recap!$A$57,F$3=Recap!$A$58,F$3=Recap!$A$59,F$3=Recap!$A$60,F$3=Recap!$A$61),(F115+G115)/1,F115+G115))</f>
        <v/>
      </c>
      <c r="H116" s="66" t="str">
        <f>IF(RIGHT(I113,4)="cuht","171",IF(RIGHT(I113,4)="netu","172",IF(RIGHT(I113,4)="auht","173",IF(OR(RIGHT(I113,4)="ppou",RIGHT(I113,5)="prepa"),"360",IF(RIGHT(I113,4)="cpou","361",IF(OR(RIGHT(I113,4)="apou",RIGHT(I113,6)="molinf"),"363",IF(RIGHT(I113,4)="netp","364",IF(RIGHT(I113,4)="cmtr","365",IF(LEFT(I113,4)="form","873",IF(RIGHT(I113,7)="ce-cppt","902",""))))))))))</f>
        <v>171</v>
      </c>
      <c r="I116" s="66">
        <f ca="1">IF(H116="","",IF(OR(H$3=Recap!$A$50,H$3=Recap!$A$51,H$3=Recap!$A$52,H$3=Recap!$A$53,H$3=Recap!$A$54,H$3=Recap!$A$55,H$3=Recap!$A$56,H$3=Recap!$A$57,H$3=Recap!$A$58,H$3=Recap!$A$59,H$3=Recap!$A$60,H$3=Recap!$A$61),(H115+I115)/1,H115+I115))</f>
        <v>0.33333333333333337</v>
      </c>
      <c r="J116" s="66" t="str">
        <f>IF(RIGHT(K113,4)="cuht","171",IF(RIGHT(K113,4)="netu","172",IF(RIGHT(K113,4)="auht","173",IF(OR(RIGHT(K113,4)="ppou",RIGHT(K113,5)="prepa"),"360",IF(RIGHT(K113,4)="cpou","361",IF(OR(RIGHT(K113,4)="apou",RIGHT(K113,6)="molinf"),"363",IF(RIGHT(K113,4)="netp","364",IF(RIGHT(K113,4)="cmtr","365",IF(LEFT(K113,4)="form","873",IF(RIGHT(K113,7)="ce-cppt","902",""))))))))))</f>
        <v>171</v>
      </c>
      <c r="K116" s="66">
        <f ca="1">IF(J116="","",IF(OR(J$3=Recap!$A$50,J$3=Recap!$A$51,J$3=Recap!$A$52,J$3=Recap!$A$53,J$3=Recap!$A$54,J$3=Recap!$A$55,J$3=Recap!$A$56,J$3=Recap!$A$57,J$3=Recap!$A$58,J$3=Recap!$A$59,J$3=Recap!$A$60,J$3=Recap!$A$61),(J115+K115)/1,J115+K115))</f>
        <v>0.33333333333333337</v>
      </c>
      <c r="L116" s="86" t="str">
        <f>IF(RIGHT(M113,4)="cuht","171",IF(RIGHT(M113,4)="netu","172",IF(RIGHT(M113,4)="auht","173",IF(OR(RIGHT(M113,4)="ppou",RIGHT(M113,5)="prepa"),"360",IF(RIGHT(M113,4)="cpou","361",IF(OR(RIGHT(M113,4)="apou",RIGHT(M113,6)="molinf"),"363",IF(RIGHT(M113,4)="netp","364",IF(RIGHT(M113,4)="cmtr","365",IF(LEFT(M113,4)="form","873",IF(RIGHT(M113,7)="ce-cppt","902",""))))))))))</f>
        <v>172</v>
      </c>
      <c r="M116" s="86">
        <f ca="1">IF(L116="","",IF(OR(L$3=Recap!$A$50,L$3=Recap!$A$51,L$3=Recap!$A$52,L$3=Recap!$A$53,L$3=Recap!$A$54,L$3=Recap!$A$55,L$3=Recap!$A$56,L$3=Recap!$A$57,L$3=Recap!$A$58,L$3=Recap!$A$59,L$3=Recap!$A$60,L$3=Recap!$A$61),(L115+M115)/1,L115+M115))</f>
        <v>0.44791666666666663</v>
      </c>
      <c r="N116" s="86" t="str">
        <f>IF(RIGHT(O113,4)="cuht","171",IF(RIGHT(O113,4)="netu","172",IF(RIGHT(O113,4)="auht","173",IF(OR(RIGHT(O113,4)="ppou",RIGHT(O113,5)="prepa"),"360",IF(RIGHT(O113,4)="cpou","361",IF(OR(RIGHT(O113,4)="apou",RIGHT(O113,6)="molinf"),"363",IF(RIGHT(O113,4)="netp","364",IF(RIGHT(O113,4)="cmtr","365",IF(LEFT(O113,4)="form","873",IF(RIGHT(O113,7)="ce-cppt","902",""))))))))))</f>
        <v/>
      </c>
      <c r="O116" s="86" t="str">
        <f>IF(N116="","",IF(OR(N$3=Recap!$A$50,N$3=Recap!$A$51,N$3=Recap!$A$52,N$3=Recap!$A$53,N$3=Recap!$A$54,N$3=Recap!$A$55,N$3=Recap!$A$56,N$3=Recap!$A$57,N$3=Recap!$A$58,N$3=Recap!$A$59,N$3=Recap!$A$60,N$3=Recap!$A$61),(N115+O115)/1,N115+O115))</f>
        <v/>
      </c>
      <c r="P116" s="66" t="str">
        <f>IF(RIGHT(Q113,4)="cuht","171",IF(RIGHT(Q113,4)="netu","172",IF(RIGHT(Q113,4)="auht","173",IF(OR(RIGHT(Q113,4)="ppou",RIGHT(Q113,5)="prepa"),"360",IF(RIGHT(Q113,4)="cpou","361",IF(OR(RIGHT(Q113,4)="apou",RIGHT(Q113,6)="molinf"),"363",IF(RIGHT(Q113,4)="netp","364",IF(RIGHT(Q113,4)="cmtr","365",IF(LEFT(Q113,4)="form","873",IF(RIGHT(Q113,7)="ce-cppt","902",""))))))))))</f>
        <v>361</v>
      </c>
      <c r="Q116" s="66">
        <f ca="1">IF(P116="","",IF(OR(P$3=Recap!$A$50,P$3=Recap!$A$51,P$3=Recap!$A$52,P$3=Recap!$A$53,P$3=Recap!$A$54,P$3=Recap!$A$55,P$3=Recap!$A$56,P$3=Recap!$A$57,P$3=Recap!$A$58,P$3=Recap!$A$59,P$3=Recap!$A$60,P$3=Recap!$A$61),(P115+Q115)/1,P115+Q115))</f>
        <v>0.34375000000000006</v>
      </c>
      <c r="R116" s="66" t="str">
        <f>IF(RIGHT(S113,4)="cuht","171",IF(RIGHT(S113,4)="netu","172",IF(RIGHT(S113,4)="auht","173",IF(OR(RIGHT(S113,4)="ppou",RIGHT(S113,5)="prepa"),"360",IF(RIGHT(S113,4)="cpou","361",IF(OR(RIGHT(S113,4)="apou",RIGHT(S113,6)="molinf"),"363",IF(RIGHT(S113,4)="netp","364",IF(RIGHT(S113,4)="cmtr","365",IF(LEFT(S113,4)="form","873",IF(RIGHT(S113,7)="ce-cppt","902",""))))))))))</f>
        <v>361</v>
      </c>
      <c r="S116" s="66">
        <f ca="1">IF(R116="","",IF(OR(R$3=Recap!$A$50,R$3=Recap!$A$51,R$3=Recap!$A$52,R$3=Recap!$A$53,R$3=Recap!$A$54,R$3=Recap!$A$55,R$3=Recap!$A$56,R$3=Recap!$A$57,R$3=Recap!$A$58,R$3=Recap!$A$59,R$3=Recap!$A$60,R$3=Recap!$A$61),(R115+S115)/1,R115+S115))</f>
        <v>0.31666666666666671</v>
      </c>
      <c r="T116" s="66" t="str">
        <f>IF(RIGHT(U113,4)="cuht","171",IF(RIGHT(U113,4)="netu","172",IF(RIGHT(U113,4)="auht","173",IF(OR(RIGHT(U113,4)="ppou",RIGHT(U113,5)="prepa"),"360",IF(RIGHT(U113,4)="cpou","361",IF(OR(RIGHT(U113,4)="apou",RIGHT(U113,6)="molinf"),"363",IF(RIGHT(U113,4)="netp","364",IF(RIGHT(U113,4)="cmtr","365",IF(LEFT(U113,4)="form","873",IF(RIGHT(U113,7)="ce-cppt","902",""))))))))))</f>
        <v>361</v>
      </c>
      <c r="U116" s="66">
        <f ca="1">IF(T116="","",IF(OR(T$3=Recap!$A$50,T$3=Recap!$A$51,T$3=Recap!$A$52,T$3=Recap!$A$53,T$3=Recap!$A$54,T$3=Recap!$A$55,T$3=Recap!$A$56,T$3=Recap!$A$57,T$3=Recap!$A$58,T$3=Recap!$A$59,T$3=Recap!$A$60,T$3=Recap!$A$61),(T115+U115)/1,T115+U115))</f>
        <v>0.31666666666666671</v>
      </c>
      <c r="V116" s="66" t="str">
        <f>IF(RIGHT(W113,4)="cuht","171",IF(RIGHT(W113,4)="netu","172",IF(RIGHT(W113,4)="auht","173",IF(OR(RIGHT(W113,4)="ppou",RIGHT(W113,5)="prepa"),"360",IF(RIGHT(W113,4)="cpou","361",IF(OR(RIGHT(W113,4)="apou",RIGHT(W113,6)="molinf"),"363",IF(RIGHT(W113,4)="netp","364",IF(RIGHT(W113,4)="cmtr","365",IF(LEFT(W113,4)="form","873",IF(RIGHT(W113,7)="ce-cppt","902",""))))))))))</f>
        <v>173</v>
      </c>
      <c r="W116" s="66">
        <f ca="1">IF(V116="","",IF(OR(V$3=Recap!$A$50,V$3=Recap!$A$51,V$3=Recap!$A$52,V$3=Recap!$A$53,V$3=Recap!$A$54,V$3=Recap!$A$55,V$3=Recap!$A$56,V$3=Recap!$A$57,V$3=Recap!$A$58,V$3=Recap!$A$59,V$3=Recap!$A$60,V$3=Recap!$A$61),(V115+W115)/1,V115+W115))</f>
        <v>0.31666666666666665</v>
      </c>
      <c r="X116" s="66" t="str">
        <f>IF(RIGHT(Y113,4)="cuht","171",IF(RIGHT(Y113,4)="netu","172",IF(RIGHT(Y113,4)="auht","173",IF(OR(RIGHT(Y113,4)="ppou",RIGHT(Y113,5)="prepa"),"360",IF(RIGHT(Y113,4)="cpou","361",IF(OR(RIGHT(Y113,4)="apou",RIGHT(Y113,6)="molinf"),"363",IF(RIGHT(Y113,4)="netp","364",IF(RIGHT(Y113,4)="cmtr","365",IF(LEFT(Y113,4)="form","873",IF(RIGHT(Y113,7)="ce-cppt","902",""))))))))))</f>
        <v>361</v>
      </c>
      <c r="Y116" s="66">
        <f ca="1">IF(X116="","",IF(OR(X$3=Recap!$A$50,X$3=Recap!$A$51,X$3=Recap!$A$52,X$3=Recap!$A$53,X$3=Recap!$A$54,X$3=Recap!$A$55,X$3=Recap!$A$56,X$3=Recap!$A$57,X$3=Recap!$A$58,X$3=Recap!$A$59,X$3=Recap!$A$60,X$3=Recap!$A$61),(X115+Y115)/1,X115+Y115))</f>
        <v>0.34375000000000006</v>
      </c>
      <c r="Z116" s="86" t="str">
        <f>IF(RIGHT(AA113,4)="cuht","171",IF(RIGHT(AA113,4)="netu","172",IF(RIGHT(AA113,4)="auht","173",IF(OR(RIGHT(AA113,4)="ppou",RIGHT(AA113,5)="prepa"),"360",IF(RIGHT(AA113,4)="cpou","361",IF(OR(RIGHT(AA113,4)="apou",RIGHT(AA113,6)="molinf"),"363",IF(RIGHT(AA113,4)="netp","364",IF(RIGHT(AA113,4)="cmtr","365",IF(LEFT(AA113,4)="form","873",IF(RIGHT(AA113,7)="ce-cppt","902",""))))))))))</f>
        <v>364</v>
      </c>
      <c r="AA116" s="86">
        <f ca="1">IF(Z116="","",IF(OR(Z$3=Recap!$A$50,Z$3=Recap!$A$51,Z$3=Recap!$A$52,Z$3=Recap!$A$53,Z$3=Recap!$A$54,Z$3=Recap!$A$55,Z$3=Recap!$A$56,Z$3=Recap!$A$57,Z$3=Recap!$A$58,Z$3=Recap!$A$59,Z$3=Recap!$A$60,Z$3=Recap!$A$61),(Z115+AA115)/1,Z115+AA115))</f>
        <v>0.31666666666666671</v>
      </c>
      <c r="AB116" s="86" t="str">
        <f>IF(RIGHT(AC113,4)="cuht","171",IF(RIGHT(AC113,4)="netu","172",IF(RIGHT(AC113,4)="auht","173",IF(OR(RIGHT(AC113,4)="ppou",RIGHT(AC113,5)="prepa"),"360",IF(RIGHT(AC113,4)="cpou","361",IF(OR(RIGHT(AC113,4)="apou",RIGHT(AC113,6)="molinf"),"363",IF(RIGHT(AC113,4)="netp","364",IF(RIGHT(AC113,4)="cmtr","365",IF(LEFT(AC113,4)="form","873",IF(RIGHT(AC113,7)="ce-cppt","902",""))))))))))</f>
        <v/>
      </c>
      <c r="AC116" s="86" t="str">
        <f>IF(AB116="","",IF(OR(AB$3=Recap!$A$50,AB$3=Recap!$A$51,AB$3=Recap!$A$52,AB$3=Recap!$A$53,AB$3=Recap!$A$54,AB$3=Recap!$A$55,AB$3=Recap!$A$56,AB$3=Recap!$A$57,AB$3=Recap!$A$58,AB$3=Recap!$A$59,AB$3=Recap!$A$60,AB$3=Recap!$A$61),(AB115+AC115)/1,AB115+AC115))</f>
        <v/>
      </c>
      <c r="AD116" s="61"/>
      <c r="AE116" s="66" t="str">
        <f>IF(RIGHT(AF113,4)="cuht","171",IF(RIGHT(AF113,4)="netu","172",IF(RIGHT(AF113,4)="auht","173",IF(OR(RIGHT(AF113,4)="ppou",RIGHT(AF113,5)="prepa"),"360",IF(RIGHT(AF113,4)="cpou","361",IF(OR(RIGHT(AF113,4)="apou",RIGHT(AF113,6)="molinf"),"363",IF(RIGHT(AF113,4)="netp","364",IF(RIGHT(AF113,4)="cmtr","365",IF(LEFT(AF113,4)="form","873",IF(RIGHT(AF113,7)="ce-cppt","902",""))))))))))</f>
        <v>173</v>
      </c>
      <c r="AF116" s="66">
        <f ca="1">IF(AE116="","",IF(OR(AE$3=Recap!$A$50,AE$3=Recap!$A$51,AE$3=Recap!$A$52,AE$3=Recap!$A$53,AE$3=Recap!$A$54,AE$3=Recap!$A$55,AE$3=Recap!$A$56,AE$3=Recap!$A$57,AE$3=Recap!$A$58,AE$3=Recap!$A$59,AE$3=Recap!$A$60,AE$3=Recap!$A$61),(AE115+AF115)/1,AE115+AF115))</f>
        <v>0</v>
      </c>
      <c r="AG116" s="86" t="str">
        <f>IF(RIGHT(AH113,4)="cuht","171",IF(RIGHT(AH113,4)="netu","172",IF(RIGHT(AH113,4)="auht","173",IF(OR(RIGHT(AH113,4)="ppou",RIGHT(AH113,5)="prepa"),"360",IF(RIGHT(AH113,4)="cpou","361",IF(OR(RIGHT(AH113,4)="apou",RIGHT(AH113,6)="molinf"),"363",IF(RIGHT(AH113,4)="netp","364",IF(RIGHT(AH113,4)="cmtr","365",IF(LEFT(AH113,4)="form","873",IF(RIGHT(AH113,7)="ce-cppt","902",""))))))))))</f>
        <v/>
      </c>
      <c r="AH116" s="86" t="str">
        <f>IF(AG116="","",IF(OR(AG$3=Recap!$A$50,AG$3=Recap!$A$51,AG$3=Recap!$A$52,AG$3=Recap!$A$53,AG$3=Recap!$A$54,AG$3=Recap!$A$55,AG$3=Recap!$A$56,AG$3=Recap!$A$57,AG$3=Recap!$A$58,AG$3=Recap!$A$59,AG$3=Recap!$A$60,AG$3=Recap!$A$61),(AG115+AH115)/1,AG115+AH115))</f>
        <v/>
      </c>
      <c r="AI116" s="66" t="str">
        <f>IF(RIGHT(AJ113,4)="cuht","171",IF(RIGHT(AJ113,4)="netu","172",IF(RIGHT(AJ113,4)="auht","173",IF(OR(RIGHT(AJ113,4)="ppou",RIGHT(AJ113,5)="prepa"),"360",IF(RIGHT(AJ113,4)="cpou","361",IF(OR(RIGHT(AJ113,4)="apou",RIGHT(AJ113,6)="molinf"),"363",IF(RIGHT(AJ113,4)="netp","364",IF(RIGHT(AJ113,4)="cmtr","365",IF(LEFT(AJ113,4)="form","873",IF(RIGHT(AJ113,7)="ce-cppt","902",""))))))))))</f>
        <v>363</v>
      </c>
      <c r="AJ116" s="66">
        <f ca="1">IF(AI116="","",IF(OR(AI$3=Recap!$A$50,AI$3=Recap!$A$51,AI$3=Recap!$A$52,AI$3=Recap!$A$53,AI$3=Recap!$A$54,AI$3=Recap!$A$55,AI$3=Recap!$A$56,AI$3=Recap!$A$57,AI$3=Recap!$A$58,AI$3=Recap!$A$59,AI$3=Recap!$A$60,AI$3=Recap!$A$61),(AI115+AJ115)/1,AI115+AJ115))</f>
        <v>0</v>
      </c>
      <c r="AK116" s="66" t="str">
        <f>IF(RIGHT(AL113,4)="cuht","171",IF(RIGHT(AL113,4)="netu","172",IF(RIGHT(AL113,4)="auht","173",IF(OR(RIGHT(AL113,4)="ppou",RIGHT(AL113,5)="prepa"),"360",IF(RIGHT(AL113,4)="cpou","361",IF(OR(RIGHT(AL113,4)="apou",RIGHT(AL113,6)="molinf"),"363",IF(RIGHT(AL113,4)="netp","364",IF(RIGHT(AL113,4)="cmtr","365",IF(LEFT(AL113,4)="form","873",IF(RIGHT(AL113,7)="ce-cppt","902",""))))))))))</f>
        <v>363</v>
      </c>
      <c r="AL116" s="66">
        <f ca="1">IF(AK116="","",IF(OR(AK$3=Recap!$A$50,AK$3=Recap!$A$51,AK$3=Recap!$A$52,AK$3=Recap!$A$53,AK$3=Recap!$A$54,AK$3=Recap!$A$55,AK$3=Recap!$A$56,AK$3=Recap!$A$57,AK$3=Recap!$A$58,AK$3=Recap!$A$59,AK$3=Recap!$A$60,AK$3=Recap!$A$61),(AK115+AL115)/1,AK115+AL115))</f>
        <v>0</v>
      </c>
      <c r="AM116" s="66" t="str">
        <f>IF(RIGHT(AN113,4)="cuht","171",IF(RIGHT(AN113,4)="netu","172",IF(RIGHT(AN113,4)="auht","173",IF(OR(RIGHT(AN113,4)="ppou",RIGHT(AN113,5)="prepa"),"360",IF(RIGHT(AN113,4)="cpou","361",IF(OR(RIGHT(AN113,4)="apou",RIGHT(AN113,6)="molinf"),"363",IF(RIGHT(AN113,4)="netp","364",IF(RIGHT(AN113,4)="cmtr","365",IF(LEFT(AN113,4)="form","873",IF(RIGHT(AN113,7)="ce-cppt","902",""))))))))))</f>
        <v>173</v>
      </c>
      <c r="AN116" s="66">
        <f ca="1">IF(AM116="","",IF(OR(AM$3=Recap!$A$50,AM$3=Recap!$A$51,AM$3=Recap!$A$52,AM$3=Recap!$A$53,AM$3=Recap!$A$54,AM$3=Recap!$A$55,AM$3=Recap!$A$56,AM$3=Recap!$A$57,AM$3=Recap!$A$58,AM$3=Recap!$A$59,AM$3=Recap!$A$60,AM$3=Recap!$A$61),(AM115+AN115)/1,AM115+AN115))</f>
        <v>0</v>
      </c>
      <c r="AO116" s="86" t="str">
        <f>IF(RIGHT(AP113,4)="cuht","171",IF(RIGHT(AP113,4)="netu","172",IF(RIGHT(AP113,4)="auht","173",IF(OR(RIGHT(AP113,4)="ppou",RIGHT(AP113,5)="prepa"),"360",IF(RIGHT(AP113,4)="cpou","361",IF(OR(RIGHT(AP113,4)="apou",RIGHT(AP113,6)="molinf"),"363",IF(RIGHT(AP113,4)="netp","364",IF(RIGHT(AP113,4)="cmtr","365",IF(LEFT(AP113,4)="form","873",IF(RIGHT(AP113,7)="ce-cppt","902",""))))))))))</f>
        <v/>
      </c>
      <c r="AP116" s="86" t="str">
        <f>IF(AO116="","",IF(OR(AO$3=Recap!$A$50,AO$3=Recap!$A$51,AO$3=Recap!$A$52,AO$3=Recap!$A$53,AO$3=Recap!$A$54,AO$3=Recap!$A$55,AO$3=Recap!$A$56,AO$3=Recap!$A$57,AO$3=Recap!$A$58,AO$3=Recap!$A$59,AO$3=Recap!$A$60,AO$3=Recap!$A$61),(AO115+AP115)/1,AO115+AP115))</f>
        <v/>
      </c>
      <c r="AQ116" s="86" t="str">
        <f>IF(RIGHT(AR113,4)="cuht","171",IF(RIGHT(AR113,4)="netu","172",IF(RIGHT(AR113,4)="auht","173",IF(OR(RIGHT(AR113,4)="ppou",RIGHT(AR113,5)="prepa"),"360",IF(RIGHT(AR113,4)="cpou","361",IF(OR(RIGHT(AR113,4)="apou",RIGHT(AR113,6)="molinf"),"363",IF(RIGHT(AR113,4)="netp","364",IF(RIGHT(AR113,4)="cmtr","365",IF(LEFT(AR113,4)="form","873",IF(RIGHT(AR113,7)="ce-cppt","902",""))))))))))</f>
        <v/>
      </c>
      <c r="AR116" s="86" t="str">
        <f>IF(AQ116="","",IF(OR(AQ$3=Recap!$A$50,AQ$3=Recap!$A$51,AQ$3=Recap!$A$52,AQ$3=Recap!$A$53,AQ$3=Recap!$A$54,AQ$3=Recap!$A$55,AQ$3=Recap!$A$56,AQ$3=Recap!$A$57,AQ$3=Recap!$A$58,AQ$3=Recap!$A$59,AQ$3=Recap!$A$60,AQ$3=Recap!$A$61),(AQ115+AR115)/1,AQ115+AR115))</f>
        <v/>
      </c>
      <c r="AS116" s="61"/>
      <c r="AT116" s="66" t="str">
        <f>IF(RIGHT(AU113,4)="cuht","171",IF(RIGHT(AU113,4)="netu","172",IF(RIGHT(AU113,4)="auht","173",IF(OR(RIGHT(AU113,4)="ppou",RIGHT(AU113,5)="prepa"),"360",IF(RIGHT(AU113,4)="cpou","361",IF(OR(RIGHT(AU113,4)="apou",RIGHT(AU113,6)="molinf"),"363",IF(RIGHT(AU113,4)="netp","364",IF(RIGHT(AU113,4)="cmtr","365",IF(LEFT(AU113,4)="form","873",IF(RIGHT(AU113,7)="ce-cppt","902",""))))))))))</f>
        <v/>
      </c>
      <c r="AU116" s="66" t="str">
        <f>IF(AT116="","",IF(OR(AT$3=Recap!$A$50,AT$3=Recap!$A$51,AT$3=Recap!$A$52,AT$3=Recap!$A$53,AT$3=Recap!$A$54,AT$3=Recap!$A$55,AT$3=Recap!$A$56,AT$3=Recap!$A$57,AT$3=Recap!$A$58,AT$3=Recap!$A$59,AT$3=Recap!$A$60,AT$3=Recap!$A$61),(AT115+AU115)/1,AT115+AU115))</f>
        <v/>
      </c>
      <c r="AV116" s="86" t="str">
        <f>IF(RIGHT(AW113,4)="cuht","171",IF(RIGHT(AW113,4)="netu","172",IF(RIGHT(AW113,4)="auht","173",IF(OR(RIGHT(AW113,4)="ppou",RIGHT(AW113,5)="prepa"),"360",IF(RIGHT(AW113,4)="cpou","361",IF(OR(RIGHT(AW113,4)="apou",RIGHT(AW113,6)="molinf"),"363",IF(RIGHT(AW113,4)="netp","364",IF(RIGHT(AW113,4)="cmtr","365",IF(LEFT(AW113,4)="form","873",IF(RIGHT(AW113,7)="ce-cppt","902",""))))))))))</f>
        <v/>
      </c>
      <c r="AW116" s="86" t="str">
        <f>IF(AV116="","",IF(OR(AV$3=Recap!$A$50,AV$3=Recap!$A$51,AV$3=Recap!$A$52,AV$3=Recap!$A$53,AV$3=Recap!$A$54,AV$3=Recap!$A$55,AV$3=Recap!$A$56,AV$3=Recap!$A$57,AV$3=Recap!$A$58,AV$3=Recap!$A$59,AV$3=Recap!$A$60,AV$3=Recap!$A$61),(AV115+AW115)/1,AV115+AW115))</f>
        <v/>
      </c>
      <c r="AX116" s="66" t="str">
        <f>IF(RIGHT(AY113,4)="cuht","171",IF(RIGHT(AY113,4)="netu","172",IF(RIGHT(AY113,4)="auht","173",IF(OR(RIGHT(AY113,4)="ppou",RIGHT(AY113,5)="prepa"),"360",IF(RIGHT(AY113,4)="cpou","361",IF(OR(RIGHT(AY113,4)="apou",RIGHT(AY113,6)="molinf"),"363",IF(RIGHT(AY113,4)="netp","364",IF(RIGHT(AY113,4)="cmtr","365",IF(LEFT(AY113,4)="form","873",IF(RIGHT(AY113,7)="ce-cppt","902",""))))))))))</f>
        <v/>
      </c>
      <c r="AY116" s="66" t="str">
        <f>IF(AX116="","",IF(OR(AX$3=Recap!$A$50,AX$3=Recap!$A$51,AX$3=Recap!$A$52,AX$3=Recap!$A$53,AX$3=Recap!$A$54,AX$3=Recap!$A$55,AX$3=Recap!$A$56,AX$3=Recap!$A$57,AX$3=Recap!$A$58,AX$3=Recap!$A$59,AX$3=Recap!$A$60,AX$3=Recap!$A$61),(AX115+AY115)/1,AX115+AY115))</f>
        <v/>
      </c>
      <c r="AZ116" s="66" t="str">
        <f>IF(RIGHT(BA113,4)="cuht","171",IF(RIGHT(BA113,4)="netu","172",IF(RIGHT(BA113,4)="auht","173",IF(OR(RIGHT(BA113,4)="ppou",RIGHT(BA113,5)="prepa"),"360",IF(RIGHT(BA113,4)="cpou","361",IF(OR(RIGHT(BA113,4)="apou",RIGHT(BA113,6)="molinf"),"363",IF(RIGHT(BA113,4)="netp","364",IF(RIGHT(BA113,4)="cmtr","365",IF(LEFT(BA113,4)="form","873",IF(RIGHT(BA113,7)="ce-cppt","902",""))))))))))</f>
        <v/>
      </c>
      <c r="BA116" s="66" t="str">
        <f>IF(AZ116="","",IF(OR(AZ$3=Recap!$A$50,AZ$3=Recap!$A$51,AZ$3=Recap!$A$52,AZ$3=Recap!$A$53,AZ$3=Recap!$A$54,AZ$3=Recap!$A$55,AZ$3=Recap!$A$56,AZ$3=Recap!$A$57,AZ$3=Recap!$A$58,AZ$3=Recap!$A$59,AZ$3=Recap!$A$60,AZ$3=Recap!$A$61),(AZ115+BA115)/1,AZ115+BA115))</f>
        <v/>
      </c>
      <c r="BB116" s="66" t="str">
        <f>IF(RIGHT(BC113,4)="cuht","171",IF(RIGHT(BC113,4)="netu","172",IF(RIGHT(BC113,4)="auht","173",IF(OR(RIGHT(BC113,4)="ppou",RIGHT(BC113,5)="prepa"),"360",IF(RIGHT(BC113,4)="cpou","361",IF(OR(RIGHT(BC113,4)="apou",RIGHT(BC113,6)="molinf"),"363",IF(RIGHT(BC113,4)="netp","364",IF(RIGHT(BC113,4)="cmtr","365",IF(LEFT(BC113,4)="form","873",IF(RIGHT(BC113,7)="ce-cppt","902",""))))))))))</f>
        <v/>
      </c>
      <c r="BC116" s="66" t="str">
        <f>IF(BB116="","",IF(OR(BB$3=Recap!$A$50,BB$3=Recap!$A$51,BB$3=Recap!$A$52,BB$3=Recap!$A$53,BB$3=Recap!$A$54,BB$3=Recap!$A$55,BB$3=Recap!$A$56,BB$3=Recap!$A$57,BB$3=Recap!$A$58,BB$3=Recap!$A$59,BB$3=Recap!$A$60,BB$3=Recap!$A$61),(BB115+BC115)/1,BB115+BC115))</f>
        <v/>
      </c>
      <c r="BD116" s="66" t="str">
        <f>IF(RIGHT(BE113,4)="cuht","171",IF(RIGHT(BE113,4)="netu","172",IF(RIGHT(BE113,4)="auht","173",IF(OR(RIGHT(BE113,4)="ppou",RIGHT(BE113,5)="prepa"),"360",IF(RIGHT(BE113,4)="cpou","361",IF(OR(RIGHT(BE113,4)="apou",RIGHT(BE113,6)="molinf"),"363",IF(RIGHT(BE113,4)="netp","364",IF(RIGHT(BE113,4)="cmtr","365",IF(LEFT(BE113,4)="form","873",IF(RIGHT(BE113,7)="ce-cppt","902",""))))))))))</f>
        <v/>
      </c>
      <c r="BE116" s="66" t="str">
        <f>IF(BD116="","",IF(OR(BD$3=Recap!$A$50,BD$3=Recap!$A$51,BD$3=Recap!$A$52,BD$3=Recap!$A$53,BD$3=Recap!$A$54,BD$3=Recap!$A$55,BD$3=Recap!$A$56,BD$3=Recap!$A$57,BD$3=Recap!$A$58,BD$3=Recap!$A$59,BD$3=Recap!$A$60,BD$3=Recap!$A$61),(BD115+BE115)/1,BD115+BE115))</f>
        <v/>
      </c>
      <c r="BF116" s="66" t="str">
        <f>IF(RIGHT(BG113,4)="cuht","171",IF(RIGHT(BG113,4)="netu","172",IF(RIGHT(BG113,4)="auht","173",IF(OR(RIGHT(BG113,4)="ppou",RIGHT(BG113,5)="prepa"),"360",IF(RIGHT(BG113,4)="cpou","361",IF(OR(RIGHT(BG113,4)="apou",RIGHT(BG113,6)="molinf"),"363",IF(RIGHT(BG113,4)="netp","364",IF(RIGHT(BG113,4)="cmtr","365",IF(LEFT(BG113,4)="form","873",IF(RIGHT(BG113,7)="ce-cppt","902",""))))))))))</f>
        <v/>
      </c>
      <c r="BG116" s="66" t="str">
        <f>IF(BF116="","",IF(OR(BF$3=Recap!$A$50,BF$3=Recap!$A$51,BF$3=Recap!$A$52,BF$3=Recap!$A$53,BF$3=Recap!$A$54,BF$3=Recap!$A$55,BF$3=Recap!$A$56,BF$3=Recap!$A$57,BF$3=Recap!$A$58,BF$3=Recap!$A$59,BF$3=Recap!$A$60,BF$3=Recap!$A$61),(BF115+BG115)/1,BF115+BG115))</f>
        <v/>
      </c>
      <c r="BH116" s="12"/>
    </row>
    <row r="117" spans="1:60" ht="14.4" customHeight="1" x14ac:dyDescent="0.3">
      <c r="A117" s="125" t="s">
        <v>82</v>
      </c>
      <c r="B117" s="84"/>
      <c r="C117" s="100"/>
      <c r="D117" s="68"/>
      <c r="E117" s="120"/>
      <c r="F117" s="68"/>
      <c r="G117" s="120"/>
      <c r="H117" s="68"/>
      <c r="I117" s="120"/>
      <c r="J117" s="68"/>
      <c r="K117" s="120"/>
      <c r="L117" s="79"/>
      <c r="M117" s="100"/>
      <c r="N117" s="79"/>
      <c r="O117" s="98"/>
      <c r="P117" s="55">
        <v>0.33333333333333331</v>
      </c>
      <c r="Q117" s="106" t="s">
        <v>45</v>
      </c>
      <c r="R117" s="73">
        <v>0.29166666666666669</v>
      </c>
      <c r="S117" s="106" t="s">
        <v>45</v>
      </c>
      <c r="T117" s="55">
        <v>0.33333333333333331</v>
      </c>
      <c r="U117" s="106" t="s">
        <v>45</v>
      </c>
      <c r="V117" s="55">
        <v>0.33333333333333331</v>
      </c>
      <c r="W117" s="95" t="s">
        <v>45</v>
      </c>
      <c r="X117" s="73">
        <v>0.25</v>
      </c>
      <c r="Y117" s="95" t="s">
        <v>45</v>
      </c>
      <c r="Z117" s="79">
        <v>0.33333333333333331</v>
      </c>
      <c r="AA117" s="114" t="s">
        <v>63</v>
      </c>
      <c r="AB117" s="79"/>
      <c r="AC117" s="118"/>
      <c r="AD117" s="97">
        <f ca="1">SUM(P119:AC119)</f>
        <v>2.0687500000000001</v>
      </c>
      <c r="AE117" s="55">
        <v>0.33333333333333331</v>
      </c>
      <c r="AF117" s="106" t="s">
        <v>45</v>
      </c>
      <c r="AG117" s="79"/>
      <c r="AH117" s="116"/>
      <c r="AI117" s="55">
        <v>0.33333333333333331</v>
      </c>
      <c r="AJ117" s="106" t="s">
        <v>45</v>
      </c>
      <c r="AK117" s="55">
        <v>0.33333333333333331</v>
      </c>
      <c r="AL117" s="106" t="s">
        <v>45</v>
      </c>
      <c r="AM117" s="55">
        <v>0.33333333333333331</v>
      </c>
      <c r="AN117" s="106" t="s">
        <v>45</v>
      </c>
      <c r="AO117" s="79"/>
      <c r="AP117" s="116"/>
      <c r="AQ117" s="79"/>
      <c r="AR117" s="118"/>
      <c r="AS117" s="97">
        <f ca="1">SUM(AE119:AR119)</f>
        <v>0</v>
      </c>
      <c r="AT117" s="55"/>
      <c r="AU117" s="106"/>
      <c r="AV117" s="79"/>
      <c r="AW117" s="116"/>
      <c r="AX117" s="57"/>
      <c r="AY117" s="106"/>
      <c r="AZ117" s="57"/>
      <c r="BA117" s="106"/>
      <c r="BB117" s="57"/>
      <c r="BC117" s="106"/>
      <c r="BD117" s="57"/>
      <c r="BE117" s="106"/>
      <c r="BF117" s="57"/>
      <c r="BG117" s="122"/>
      <c r="BH117" s="124">
        <f ca="1">SUM(AT119:BG119)</f>
        <v>0</v>
      </c>
    </row>
    <row r="118" spans="1:60" ht="16.2" thickBot="1" x14ac:dyDescent="0.35">
      <c r="A118" s="126"/>
      <c r="B118" s="82"/>
      <c r="C118" s="101"/>
      <c r="D118" s="70"/>
      <c r="E118" s="121"/>
      <c r="F118" s="70"/>
      <c r="G118" s="121"/>
      <c r="H118" s="70"/>
      <c r="I118" s="121"/>
      <c r="J118" s="70"/>
      <c r="K118" s="121"/>
      <c r="L118" s="80"/>
      <c r="M118" s="101"/>
      <c r="N118" s="80"/>
      <c r="O118" s="99"/>
      <c r="P118" s="77">
        <v>0.70833333333333337</v>
      </c>
      <c r="Q118" s="107"/>
      <c r="R118" s="56">
        <v>0.68125000000000002</v>
      </c>
      <c r="S118" s="107"/>
      <c r="T118" s="56">
        <v>0.68125000000000002</v>
      </c>
      <c r="U118" s="107"/>
      <c r="V118" s="56">
        <v>0.68125000000000002</v>
      </c>
      <c r="W118" s="96"/>
      <c r="X118" s="77">
        <v>0.69791666666666663</v>
      </c>
      <c r="Y118" s="96"/>
      <c r="Z118" s="80">
        <v>0.68125000000000002</v>
      </c>
      <c r="AA118" s="115"/>
      <c r="AB118" s="80"/>
      <c r="AC118" s="119"/>
      <c r="AD118" s="97"/>
      <c r="AE118" s="56">
        <v>0.68125000000000002</v>
      </c>
      <c r="AF118" s="107"/>
      <c r="AG118" s="80"/>
      <c r="AH118" s="117"/>
      <c r="AI118" s="56">
        <v>0.68125000000000002</v>
      </c>
      <c r="AJ118" s="107"/>
      <c r="AK118" s="56">
        <v>0.68125000000000002</v>
      </c>
      <c r="AL118" s="107"/>
      <c r="AM118" s="56">
        <v>0.68125000000000002</v>
      </c>
      <c r="AN118" s="107"/>
      <c r="AO118" s="80"/>
      <c r="AP118" s="117"/>
      <c r="AQ118" s="80"/>
      <c r="AR118" s="119"/>
      <c r="AS118" s="97"/>
      <c r="AT118" s="56"/>
      <c r="AU118" s="107"/>
      <c r="AV118" s="80"/>
      <c r="AW118" s="117"/>
      <c r="AX118" s="58"/>
      <c r="AY118" s="107"/>
      <c r="AZ118" s="58"/>
      <c r="BA118" s="107"/>
      <c r="BB118" s="58"/>
      <c r="BC118" s="107"/>
      <c r="BD118" s="58"/>
      <c r="BE118" s="107"/>
      <c r="BF118" s="58"/>
      <c r="BG118" s="123"/>
      <c r="BH118" s="124"/>
    </row>
    <row r="119" spans="1:60" ht="15" customHeight="1" x14ac:dyDescent="0.35">
      <c r="A119" s="52"/>
      <c r="B119" s="66">
        <f ca="1">IF(B$3&gt;$BI$4,0,IF(OR(ISBLANK(B117),ISBLANK(B118),ISBLANK(C117),LEFT(C117,4)="jour",LEFT(C117,4)="form"),0,IF(COUNTIF(fériés,B$3)&gt;0,MOD((B118-B117),1)*1,MOD((B118-B117),1))))</f>
        <v>0</v>
      </c>
      <c r="C119" s="66">
        <f ca="1">IF(B$3&gt;$BI$4,0,IF(AND(ISNUMBER(B117),ISNUMBER(B118),OR(LEFT(C117,4)="jour",LEFT(C117,4)="form")),IF(COUNTIF(fériés,B$3)&gt;0,MOD(-$BH$4+(B118-B117),1)*1,MOD(-$BH$4+(B118-B117),1)),IF(AND(ISBLANK(B117),ISBLANK(B118)),IF(OR(C117="r",C117="c",C117="a",C117="m",C117="f",C117="cp",C117="s",C117="congé parent"),$BH$3,0),0)))</f>
        <v>0</v>
      </c>
      <c r="D119" s="66">
        <f ca="1">IF(D$3&gt;$BI$4,0,IF(OR(ISBLANK(D117),ISBLANK(D118),ISBLANK(E117),LEFT(E117,4)="jour",LEFT(E117,4)="form"),0,IF(COUNTIF(fériés,D$3)&gt;0,MOD((D118-D117),1)*1,MOD((D118-D117),1))))</f>
        <v>0</v>
      </c>
      <c r="E119" s="66">
        <f ca="1">IF(D$3&gt;$BI$4,0,IF(AND(ISNUMBER(D117),ISNUMBER(D118),OR(LEFT(E117,4)="jour",LEFT(E117,4)="form")),IF(COUNTIF(fériés,D$3)&gt;0,MOD(-$BH$4+(D118-D117),1)*1,MOD(-$BH$4+(D118-D117),1)),IF(AND(ISBLANK(D117),ISBLANK(D118)),IF(OR(E117="r",E117="c",E117="a",E117="m",E117="f",E117="cp",E117="s",E117="congé parent"),$BH$3,0),0)))</f>
        <v>0</v>
      </c>
      <c r="F119" s="66">
        <f ca="1">IF(F$3&gt;$BI$4,0,IF(OR(ISBLANK(F117),ISBLANK(F118),ISBLANK(G117),LEFT(G117,4)="jour",LEFT(G117,4)="form"),0,IF(COUNTIF(fériés,F$3)&gt;0,MOD((F118-F117),1)*1,MOD((F118-F117),1))))</f>
        <v>0</v>
      </c>
      <c r="G119" s="66">
        <f ca="1">IF(F$3&gt;$BI$4,0,IF(AND(ISNUMBER(F117),ISNUMBER(F118),OR(LEFT(G117,4)="jour",LEFT(G117,4)="form")),IF(COUNTIF(fériés,F$3)&gt;0,MOD(-$BH$4+(F118-F117),1)*1,MOD(-$BH$4+(F118-F117),1)),IF(AND(ISBLANK(F117),ISBLANK(F118)),IF(OR(G117="r",G117="c",G117="a",G117="m",G117="f",G117="cp",G117="s",G117="congé parent"),$BH$3,0),0)))</f>
        <v>0</v>
      </c>
      <c r="H119" s="66">
        <f ca="1">IF(H$3&gt;$BI$4,0,IF(OR(ISBLANK(H117),ISBLANK(H118),ISBLANK(I117),LEFT(I117,4)="jour",LEFT(I117,4)="form"),0,IF(COUNTIF(fériés,H$3)&gt;0,MOD((H118-H117),1)*1,MOD((H118-H117),1))))</f>
        <v>0</v>
      </c>
      <c r="I119" s="66">
        <f ca="1">IF(H$3&gt;$BI$4,0,IF(AND(ISNUMBER(H117),ISNUMBER(H118),OR(LEFT(I117,4)="jour",LEFT(I117,4)="form")),IF(COUNTIF(fériés,H$3)&gt;0,MOD(-$BH$4+(H118-H117),1)*1,MOD(-$BH$4+(H118-H117),1)),IF(AND(ISBLANK(H117),ISBLANK(H118)),IF(OR(I117="r",I117="c",I117="a",I117="m",I117="f",I117="cp",I117="s",I117="congé parent"),$BH$3,0),0)))</f>
        <v>0</v>
      </c>
      <c r="J119" s="66">
        <f ca="1">IF(J$3&gt;$BI$4,0,IF(OR(ISBLANK(J117),ISBLANK(J118),ISBLANK(K117),LEFT(K117,4)="jour",LEFT(K117,4)="form"),0,IF(COUNTIF(fériés,J$3)&gt;0,MOD((J118-J117),1)*1,MOD((J118-J117),1))))</f>
        <v>0</v>
      </c>
      <c r="K119" s="66">
        <f ca="1">IF(J$3&gt;$BI$4,0,IF(AND(ISNUMBER(J117),ISNUMBER(J118),OR(LEFT(K117,4)="jour",LEFT(K117,4)="form")),IF(COUNTIF(fériés,J$3)&gt;0,MOD(-$BH$4+(J118-J117),1)*1,MOD(-$BH$4+(J118-J117),1)),IF(AND(ISBLANK(J117),ISBLANK(J118)),IF(OR(K117="r",K117="c",K117="a",K117="m",K117="f",K117="cp",K117="s",K117="congé parent"),$BH$3,0),0)))</f>
        <v>0</v>
      </c>
      <c r="L119" s="86">
        <f ca="1">IF(L$3&gt;$BI$4,0,IF(OR(ISBLANK(L117),ISBLANK(L118),ISBLANK(M117),LEFT(M117,4)="jour",LEFT(M117,4)="form"),0,IF(COUNTIF(fériés,L$3)&gt;0,MOD((L118-L117),1)*1,MOD((L118-L117),1))))</f>
        <v>0</v>
      </c>
      <c r="M119" s="86">
        <f ca="1">IF(L$3&gt;$BI$4,0,IF(AND(ISNUMBER(L117),ISNUMBER(L118),OR(LEFT(M117,4)="jour",LEFT(M117,4)="form")),IF(COUNTIF(fériés,L$3)&gt;0,MOD(-$BH$4+(L118-L117),1)*1,MOD(-$BH$4+(L118-L117),1)),IF(AND(ISBLANK(L117),ISBLANK(L118)),IF(OR(M117="r",M117="c",M117="a",M117="m",M117="f",M117="cp",M117="s",M117="congé parent"),$BH$3,0),0)))</f>
        <v>0</v>
      </c>
      <c r="N119" s="86">
        <f ca="1">IF(N$3&gt;$BI$4,0,IF(OR(ISBLANK(N117),ISBLANK(N118),ISBLANK(O117),LEFT(O117,4)="jour",LEFT(O117,4)="form"),0,IF(COUNTIF(fériés,N$3)&gt;0,MOD((N118-N117),1)*1,MOD((N118-N117),1))))</f>
        <v>0</v>
      </c>
      <c r="O119" s="86">
        <f ca="1">IF(N$3&gt;$BI$4,0,IF(AND(ISNUMBER(N117),ISNUMBER(N118),OR(LEFT(O117,4)="jour",LEFT(O117,4)="form")),IF(COUNTIF(fériés,N$3)&gt;0,MOD(-$BH$4+(N118-N117),1)*1,MOD(-$BH$4+(N118-N117),1)),IF(AND(ISBLANK(N117),ISBLANK(N118)),IF(OR(O117="r",O117="c",O117="a",O117="m",O117="f",O117="cp",O117="s",O117="congé parent"),$BH$3,0),0)))</f>
        <v>0</v>
      </c>
      <c r="P119" s="66">
        <f ca="1">IF(P$3&gt;$BI$4,0,IF(OR(ISBLANK(P117),ISBLANK(P118),ISBLANK(Q117),LEFT(Q117,4)="jour",LEFT(Q117,4)="form"),0,IF(COUNTIF(fériés,P$3)&gt;0,MOD((P118-P117),1)*1,MOD((P118-P117),1))))</f>
        <v>0</v>
      </c>
      <c r="Q119" s="66">
        <f ca="1">IF(P$3&gt;$BI$4,0,IF(AND(ISNUMBER(P117),ISNUMBER(P118),OR(LEFT(Q117,4)="jour",LEFT(Q117,4)="form")),IF(COUNTIF(fériés,P$3)&gt;0,MOD(-$BH$4+(P118-P117),1)*1,MOD(-$BH$4+(P118-P117),1)),IF(AND(ISBLANK(P117),ISBLANK(P118)),IF(OR(Q117="r",Q117="c",Q117="a",Q117="m",Q117="f",Q117="cp",Q117="s",Q117="congé parent"),$BH$3,0),0)))</f>
        <v>0.34375000000000006</v>
      </c>
      <c r="R119" s="66">
        <f ca="1">IF(R$3&gt;$BI$4,0,IF(OR(ISBLANK(R117),ISBLANK(R118),ISBLANK(S117),LEFT(S117,4)="jour",LEFT(S117,4)="form"),0,IF(COUNTIF(fériés,R$3)&gt;0,MOD((R118-R117),1)*1,MOD((R118-R117),1))))</f>
        <v>0</v>
      </c>
      <c r="S119" s="66">
        <f ca="1">IF(R$3&gt;$BI$4,0,IF(AND(ISNUMBER(R117),ISNUMBER(R118),OR(LEFT(S117,4)="jour",LEFT(S117,4)="form")),IF(COUNTIF(fériés,R$3)&gt;0,MOD(-$BH$4+(R118-R117),1)*1,MOD(-$BH$4+(R118-R117),1)),IF(AND(ISBLANK(R117),ISBLANK(R118)),IF(OR(S117="r",S117="c",S117="a",S117="m",S117="f",S117="cp",S117="s",S117="congé parent"),$BH$3,0),0)))</f>
        <v>0.35833333333333334</v>
      </c>
      <c r="T119" s="66">
        <f ca="1">IF(T$3&gt;$BI$4,0,IF(OR(ISBLANK(T117),ISBLANK(T118),ISBLANK(U117),LEFT(U117,4)="jour",LEFT(U117,4)="form"),0,IF(COUNTIF(fériés,T$3)&gt;0,MOD((T118-T117),1)*1,MOD((T118-T117),1))))</f>
        <v>0</v>
      </c>
      <c r="U119" s="66">
        <f ca="1">IF(T$3&gt;$BI$4,0,IF(AND(ISNUMBER(T117),ISNUMBER(T118),OR(LEFT(U117,4)="jour",LEFT(U117,4)="form")),IF(COUNTIF(fériés,T$3)&gt;0,MOD(-$BH$4+(T118-T117),1)*1,MOD(-$BH$4+(T118-T117),1)),IF(AND(ISBLANK(T117),ISBLANK(T118)),IF(OR(U117="r",U117="c",U117="a",U117="m",U117="f",U117="cp",U117="s",U117="congé parent"),$BH$3,0),0)))</f>
        <v>0.31666666666666671</v>
      </c>
      <c r="V119" s="66">
        <f ca="1">IF(V$3&gt;$BI$4,0,IF(OR(ISBLANK(V117),ISBLANK(V118),ISBLANK(W117),LEFT(W117,4)="jour",LEFT(W117,4)="form"),0,IF(COUNTIF(fériés,V$3)&gt;0,MOD((V118-V117),1)*1,MOD((V118-V117),1))))</f>
        <v>0</v>
      </c>
      <c r="W119" s="66">
        <f ca="1">IF(V$3&gt;$BI$4,0,IF(AND(ISNUMBER(V117),ISNUMBER(V118),OR(LEFT(W117,4)="jour",LEFT(W117,4)="form")),IF(COUNTIF(fériés,V$3)&gt;0,MOD(-$BH$4+(V118-V117),1)*1,MOD(-$BH$4+(V118-V117),1)),IF(AND(ISBLANK(V117),ISBLANK(V118)),IF(OR(W117="r",W117="c",W117="a",W117="m",W117="f",W117="cp",W117="s",W117="congé parent"),$BH$3,0),0)))</f>
        <v>0.31666666666666671</v>
      </c>
      <c r="X119" s="66">
        <f ca="1">IF(X$3&gt;$BI$4,0,IF(OR(ISBLANK(X117),ISBLANK(X118),ISBLANK(Y117),LEFT(Y117,4)="jour",LEFT(Y117,4)="form"),0,IF(COUNTIF(fériés,X$3)&gt;0,MOD((X118-X117),1)*1,MOD((X118-X117),1))))</f>
        <v>0</v>
      </c>
      <c r="Y119" s="66">
        <f ca="1">IF(X$3&gt;$BI$4,0,IF(AND(ISNUMBER(X117),ISNUMBER(X118),OR(LEFT(Y117,4)="jour",LEFT(Y117,4)="form")),IF(COUNTIF(fériés,X$3)&gt;0,MOD(-$BH$4+(X118-X117),1)*1,MOD(-$BH$4+(X118-X117),1)),IF(AND(ISBLANK(X117),ISBLANK(X118)),IF(OR(Y117="r",Y117="c",Y117="a",Y117="m",Y117="f",Y117="cp",Y117="s",Y117="congé parent"),$BH$3,0),0)))</f>
        <v>0.41666666666666663</v>
      </c>
      <c r="Z119" s="86">
        <f ca="1">IF(Z$3&gt;$BI$4,0,IF(OR(ISBLANK(Z117),ISBLANK(Z118),ISBLANK(AA117),LEFT(AA117,4)="jour",LEFT(AA117,4)="form"),0,IF(COUNTIF(fériés,Z$3)&gt;0,MOD((Z118-Z117),1)*1,MOD((Z118-Z117),1))))</f>
        <v>0</v>
      </c>
      <c r="AA119" s="86">
        <f ca="1">IF(Z$3&gt;$BI$4,0,IF(AND(ISNUMBER(Z117),ISNUMBER(Z118),OR(LEFT(AA117,4)="jour",LEFT(AA117,4)="form")),IF(COUNTIF(fériés,Z$3)&gt;0,MOD(-$BH$4+(Z118-Z117),1)*1,MOD(-$BH$4+(Z118-Z117),1)),IF(AND(ISBLANK(Z117),ISBLANK(Z118)),IF(OR(AA117="r",AA117="c",AA117="a",AA117="m",AA117="f",AA117="cp",AA117="s",AA117="congé parent"),$BH$3,0),0)))</f>
        <v>0.31666666666666671</v>
      </c>
      <c r="AB119" s="86">
        <f ca="1">IF(AB$3&gt;$BI$4,0,IF(OR(ISBLANK(AB117),ISBLANK(AB118),ISBLANK(AC117),LEFT(AC117,4)="jour",LEFT(AC117,4)="form"),0,IF(COUNTIF(fériés,AB$3)&gt;0,MOD((AB118-AB117),1)*1,MOD((AB118-AB117),1))))</f>
        <v>0</v>
      </c>
      <c r="AC119" s="86">
        <f ca="1">IF(AB$3&gt;$BI$4,0,IF(AND(ISNUMBER(AB117),ISNUMBER(AB118),OR(LEFT(AC117,4)="jour",LEFT(AC117,4)="form")),IF(COUNTIF(fériés,AB$3)&gt;0,MOD(-$BH$4+(AB118-AB117),1)*1,MOD(-$BH$4+(AB118-AB117),1)),IF(AND(ISBLANK(AB117),ISBLANK(AB118)),IF(OR(AC117="r",AC117="c",AC117="a",AC117="m",AC117="f",AC117="cp",AC117="s",AC117="congé parent"),$BH$3,0),0)))</f>
        <v>0</v>
      </c>
      <c r="AD119" s="61"/>
      <c r="AE119" s="66">
        <f ca="1">IF(AE$3&gt;$BI$4,0,IF(OR(ISBLANK(AE117),ISBLANK(AE118),ISBLANK(AF117),LEFT(AF117,4)="jour",LEFT(AF117,4)="form"),0,IF(COUNTIF(fériés,AE$3)&gt;0,MOD((AE118-AE117),1)*1,MOD((AE118-AE117),1))))</f>
        <v>0</v>
      </c>
      <c r="AF119" s="66">
        <f ca="1">IF(AE$3&gt;$BI$4,0,IF(AND(ISNUMBER(AE117),ISNUMBER(AE118),OR(LEFT(AF117,4)="jour",LEFT(AF117,4)="form")),IF(COUNTIF(fériés,AE$3)&gt;0,MOD(-$BH$4+(AE118-AE117),1)*1,MOD(-$BH$4+(AE118-AE117),1)),IF(AND(ISBLANK(AE117),ISBLANK(AE118)),IF(OR(AF117="r",AF117="c",AF117="a",AF117="m",AF117="f",AF117="cp",AF117="s",AF117="congé parent"),$BH$3,0),0)))</f>
        <v>0</v>
      </c>
      <c r="AG119" s="86">
        <f ca="1">IF(AG$3&gt;$BI$4,0,IF(OR(ISBLANK(AG117),ISBLANK(AG118),ISBLANK(AH117),LEFT(AH117,4)="jour",LEFT(AH117,4)="form"),0,IF(COUNTIF(fériés,AG$3)&gt;0,MOD((AG118-AG117),1)*1,MOD((AG118-AG117),1))))</f>
        <v>0</v>
      </c>
      <c r="AH119" s="86">
        <f ca="1">IF(AG$3&gt;$BI$4,0,IF(AND(ISNUMBER(AG117),ISNUMBER(AG118),OR(LEFT(AH117,4)="jour",LEFT(AH117,4)="form")),IF(COUNTIF(fériés,AG$3)&gt;0,MOD(-$BH$4+(AG118-AG117),1)*1,MOD(-$BH$4+(AG118-AG117),1)),IF(AND(ISBLANK(AG117),ISBLANK(AG118)),IF(OR(AH117="r",AH117="c",AH117="a",AH117="m",AH117="f",AH117="cp",AH117="s",AH117="congé parent"),$BH$3,0),0)))</f>
        <v>0</v>
      </c>
      <c r="AI119" s="66">
        <f ca="1">IF(AI$3&gt;$BI$4,0,IF(OR(ISBLANK(AI117),ISBLANK(AI118),ISBLANK(AJ117),LEFT(AJ117,4)="jour",LEFT(AJ117,4)="form"),0,IF(COUNTIF(fériés,AI$3)&gt;0,MOD((AI118-AI117),1)*1,MOD((AI118-AI117),1))))</f>
        <v>0</v>
      </c>
      <c r="AJ119" s="66">
        <f ca="1">IF(AI$3&gt;$BI$4,0,IF(AND(ISNUMBER(AI117),ISNUMBER(AI118),OR(LEFT(AJ117,4)="jour",LEFT(AJ117,4)="form")),IF(COUNTIF(fériés,AI$3)&gt;0,MOD(-$BH$4+(AI118-AI117),1)*1,MOD(-$BH$4+(AI118-AI117),1)),IF(AND(ISBLANK(AI117),ISBLANK(AI118)),IF(OR(AJ117="r",AJ117="c",AJ117="a",AJ117="m",AJ117="f",AJ117="cp",AJ117="s",AJ117="congé parent"),$BH$3,0),0)))</f>
        <v>0</v>
      </c>
      <c r="AK119" s="66">
        <f ca="1">IF(AK$3&gt;$BI$4,0,IF(OR(ISBLANK(AK117),ISBLANK(AK118),ISBLANK(AL117),LEFT(AL117,4)="jour",LEFT(AL117,4)="form"),0,IF(COUNTIF(fériés,AK$3)&gt;0,MOD((AK118-AK117),1)*1,MOD((AK118-AK117),1))))</f>
        <v>0</v>
      </c>
      <c r="AL119" s="66">
        <f ca="1">IF(AK$3&gt;$BI$4,0,IF(AND(ISNUMBER(AK117),ISNUMBER(AK118),OR(LEFT(AL117,4)="jour",LEFT(AL117,4)="form")),IF(COUNTIF(fériés,AK$3)&gt;0,MOD(-$BH$4+(AK118-AK117),1)*1,MOD(-$BH$4+(AK118-AK117),1)),IF(AND(ISBLANK(AK117),ISBLANK(AK118)),IF(OR(AL117="r",AL117="c",AL117="a",AL117="m",AL117="f",AL117="cp",AL117="s",AL117="congé parent"),$BH$3,0),0)))</f>
        <v>0</v>
      </c>
      <c r="AM119" s="66">
        <f ca="1">IF(AM$3&gt;$BI$4,0,IF(OR(ISBLANK(AM117),ISBLANK(AM118),ISBLANK(AN117),LEFT(AN117,4)="jour",LEFT(AN117,4)="form"),0,IF(COUNTIF(fériés,AM$3)&gt;0,MOD((AM118-AM117),1)*1,MOD((AM118-AM117),1))))</f>
        <v>0</v>
      </c>
      <c r="AN119" s="66">
        <f ca="1">IF(AM$3&gt;$BI$4,0,IF(AND(ISNUMBER(AM117),ISNUMBER(AM118),OR(LEFT(AN117,4)="jour",LEFT(AN117,4)="form")),IF(COUNTIF(fériés,AM$3)&gt;0,MOD(-$BH$4+(AM118-AM117),1)*1,MOD(-$BH$4+(AM118-AM117),1)),IF(AND(ISBLANK(AM117),ISBLANK(AM118)),IF(OR(AN117="r",AN117="c",AN117="a",AN117="m",AN117="f",AN117="cp",AN117="s",AN117="congé parent"),$BH$3,0),0)))</f>
        <v>0</v>
      </c>
      <c r="AO119" s="86">
        <f ca="1">IF(AO$3&gt;$BI$4,0,IF(OR(ISBLANK(AO117),ISBLANK(AO118),ISBLANK(AP117),LEFT(AP117,4)="jour",LEFT(AP117,4)="form"),0,IF(COUNTIF(fériés,AO$3)&gt;0,MOD((AO118-AO117),1)*1,MOD((AO118-AO117),1))))</f>
        <v>0</v>
      </c>
      <c r="AP119" s="86">
        <f ca="1">IF(AO$3&gt;$BI$4,0,IF(AND(ISNUMBER(AO117),ISNUMBER(AO118),OR(LEFT(AP117,4)="jour",LEFT(AP117,4)="form")),IF(COUNTIF(fériés,AO$3)&gt;0,MOD(-$BH$4+(AO118-AO117),1)*1,MOD(-$BH$4+(AO118-AO117),1)),IF(AND(ISBLANK(AO117),ISBLANK(AO118)),IF(OR(AP117="r",AP117="c",AP117="a",AP117="m",AP117="f",AP117="cp",AP117="s",AP117="congé parent"),$BH$3,0),0)))</f>
        <v>0</v>
      </c>
      <c r="AQ119" s="86">
        <f ca="1">IF(AQ$3&gt;$BI$4,0,IF(OR(ISBLANK(AQ117),ISBLANK(AQ118),ISBLANK(AR117),LEFT(AR117,4)="jour",LEFT(AR117,4)="form"),0,IF(COUNTIF(fériés,AQ$3)&gt;0,MOD((AQ118-AQ117),1)*1,MOD((AQ118-AQ117),1))))</f>
        <v>0</v>
      </c>
      <c r="AR119" s="86">
        <f ca="1">IF(AQ$3&gt;$BI$4,0,IF(AND(ISNUMBER(AQ117),ISNUMBER(AQ118),OR(LEFT(AR117,4)="jour",LEFT(AR117,4)="form")),IF(COUNTIF(fériés,AQ$3)&gt;0,MOD(-$BH$4+(AQ118-AQ117),1)*1,MOD(-$BH$4+(AQ118-AQ117),1)),IF(AND(ISBLANK(AQ117),ISBLANK(AQ118)),IF(OR(AR117="r",AR117="c",AR117="a",AR117="m",AR117="f",AR117="cp",AR117="s",AR117="congé parent"),$BH$3,0),0)))</f>
        <v>0</v>
      </c>
      <c r="AS119" s="61"/>
      <c r="AT119" s="66">
        <f ca="1">IF(AT$3&gt;$BI$4,0,IF(OR(ISBLANK(AT117),ISBLANK(AT118),ISBLANK(AU117),LEFT(AU117,4)="jour",LEFT(AU117,4)="form"),0,IF(COUNTIF(fériés,AT$3)&gt;0,MOD((AT118-AT117),1)*1,MOD((AT118-AT117),1))))</f>
        <v>0</v>
      </c>
      <c r="AU119" s="66">
        <f ca="1">IF(AT$3&gt;$BI$4,0,IF(AND(ISNUMBER(AT117),ISNUMBER(AT118),OR(LEFT(AU117,4)="jour",LEFT(AU117,4)="form")),IF(COUNTIF(fériés,AT$3)&gt;0,MOD(-$BH$4+(AT118-AT117),1)*1,MOD(-$BH$4+(AT118-AT117),1)),IF(AND(ISBLANK(AT117),ISBLANK(AT118)),IF(OR(AU117="r",AU117="c",AU117="a",AU117="m",AU117="f",AU117="cp",AU117="s",AU117="congé parent"),$BH$3,0),0)))</f>
        <v>0</v>
      </c>
      <c r="AV119" s="86">
        <f ca="1">IF(AV$3&gt;$BI$4,0,IF(OR(ISBLANK(AV117),ISBLANK(AV118),ISBLANK(AW117),LEFT(AW117,4)="jour",LEFT(AW117,4)="form"),0,IF(COUNTIF(fériés,AV$3)&gt;0,MOD((AV118-AV117),1)*1,MOD((AV118-AV117),1))))</f>
        <v>0</v>
      </c>
      <c r="AW119" s="86">
        <f ca="1">IF(AV$3&gt;$BI$4,0,IF(AND(ISNUMBER(AV117),ISNUMBER(AV118),OR(LEFT(AW117,4)="jour",LEFT(AW117,4)="form")),IF(COUNTIF(fériés,AV$3)&gt;0,MOD(-$BH$4+(AV118-AV117),1)*1,MOD(-$BH$4+(AV118-AV117),1)),IF(AND(ISBLANK(AV117),ISBLANK(AV118)),IF(OR(AW117="r",AW117="c",AW117="a",AW117="m",AW117="f",AW117="cp",AW117="s",AW117="congé parent"),$BH$3,0),0)))</f>
        <v>0</v>
      </c>
      <c r="AX119" s="66">
        <f ca="1">IF(AX$3&gt;$BI$4,0,IF(OR(ISBLANK(AX117),ISBLANK(AX118),ISBLANK(AY117),LEFT(AY117,4)="jour",LEFT(AY117,4)="form"),0,IF(COUNTIF(fériés,AX$3)&gt;0,MOD((AX118-AX117),1)*1,MOD((AX118-AX117),1))))</f>
        <v>0</v>
      </c>
      <c r="AY119" s="66">
        <f ca="1">IF(AX$3&gt;$BI$4,0,IF(AND(ISNUMBER(AX117),ISNUMBER(AX118),OR(LEFT(AY117,4)="jour",LEFT(AY117,4)="form")),IF(COUNTIF(fériés,AX$3)&gt;0,MOD(-$BH$4+(AX118-AX117),1)*1,MOD(-$BH$4+(AX118-AX117),1)),IF(AND(ISBLANK(AX117),ISBLANK(AX118)),IF(OR(AY117="r",AY117="c",AY117="a",AY117="m",AY117="f",AY117="cp",AY117="s",AY117="congé parent"),$BH$3,0),0)))</f>
        <v>0</v>
      </c>
      <c r="AZ119" s="66">
        <f ca="1">IF(AZ$3&gt;$BI$4,0,IF(OR(ISBLANK(AZ117),ISBLANK(AZ118),ISBLANK(BA117),LEFT(BA117,4)="jour",LEFT(BA117,4)="form"),0,IF(COUNTIF(fériés,AZ$3)&gt;0,MOD((AZ118-AZ117),1)*1,MOD((AZ118-AZ117),1))))</f>
        <v>0</v>
      </c>
      <c r="BA119" s="66">
        <f ca="1">IF(AZ$3&gt;$BI$4,0,IF(AND(ISNUMBER(AZ117),ISNUMBER(AZ118),OR(LEFT(BA117,4)="jour",LEFT(BA117,4)="form")),IF(COUNTIF(fériés,AZ$3)&gt;0,MOD(-$BH$4+(AZ118-AZ117),1)*1,MOD(-$BH$4+(AZ118-AZ117),1)),IF(AND(ISBLANK(AZ117),ISBLANK(AZ118)),IF(OR(BA117="r",BA117="c",BA117="a",BA117="m",BA117="f",BA117="cp",BA117="s",BA117="congé parent"),$BH$3,0),0)))</f>
        <v>0</v>
      </c>
      <c r="BB119" s="66">
        <f ca="1">IF(BB$3&gt;$BI$4,0,IF(OR(ISBLANK(BB117),ISBLANK(BB118),ISBLANK(BC117),LEFT(BC117,4)="jour",LEFT(BC117,4)="form"),0,IF(COUNTIF(fériés,BB$3)&gt;0,MOD((BB118-BB117),1)*1,MOD((BB118-BB117),1))))</f>
        <v>0</v>
      </c>
      <c r="BC119" s="66">
        <f ca="1">IF(BB$3&gt;$BI$4,0,IF(AND(ISNUMBER(BB117),ISNUMBER(BB118),OR(LEFT(BC117,4)="jour",LEFT(BC117,4)="form")),IF(COUNTIF(fériés,BB$3)&gt;0,MOD(-$BH$4+(BB118-BB117),1)*1,MOD(-$BH$4+(BB118-BB117),1)),IF(AND(ISBLANK(BB117),ISBLANK(BB118)),IF(OR(BC117="r",BC117="c",BC117="a",BC117="m",BC117="f",BC117="cp",BC117="s",BC117="congé parent"),$BH$3,0),0)))</f>
        <v>0</v>
      </c>
      <c r="BD119" s="66">
        <f ca="1">IF(BD$3&gt;$BI$4,0,IF(OR(ISBLANK(BD117),ISBLANK(BD118),ISBLANK(BE117),LEFT(BE117,4)="jour",LEFT(BE117,4)="form"),0,IF(COUNTIF(fériés,BD$3)&gt;0,MOD((BD118-BD117),1)*1,MOD((BD118-BD117),1))))</f>
        <v>0</v>
      </c>
      <c r="BE119" s="66">
        <f ca="1">IF(BD$3&gt;$BI$4,0,IF(AND(ISNUMBER(BD117),ISNUMBER(BD118),OR(LEFT(BE117,4)="jour",LEFT(BE117,4)="form")),IF(COUNTIF(fériés,BD$3)&gt;0,MOD(-$BH$4+(BD118-BD117),1)*1,MOD(-$BH$4+(BD118-BD117),1)),IF(AND(ISBLANK(BD117),ISBLANK(BD118)),IF(OR(BE117="r",BE117="c",BE117="a",BE117="m",BE117="f",BE117="cp",BE117="s",BE117="congé parent"),$BH$3,0),0)))</f>
        <v>0</v>
      </c>
      <c r="BF119" s="66">
        <f ca="1">IF(BF$3&gt;$BI$4,0,IF(OR(ISBLANK(BF117),ISBLANK(BF118),ISBLANK(BG117),LEFT(BG117,4)="jour",LEFT(BG117,4)="form"),0,IF(COUNTIF(fériés,BF$3)&gt;0,MOD((BF118-BF117),1)*1,MOD((BF118-BF117),1))))</f>
        <v>0</v>
      </c>
      <c r="BG119" s="66">
        <f ca="1">IF(BF$3&gt;$BI$4,0,IF(AND(ISNUMBER(BF117),ISNUMBER(BF118),OR(LEFT(BG117,4)="jour",LEFT(BG117,4)="form")),IF(COUNTIF(fériés,BF$3)&gt;0,MOD(-$BH$4+(BF118-BF117),1)*1,MOD(-$BH$4+(BF118-BF117),1)),IF(AND(ISBLANK(BF117),ISBLANK(BF118)),IF(OR(BG117="r",BG117="c",BG117="a",BG117="m",BG117="f",BG117="cp",BG117="s",BG117="congé parent"),$BH$3,0),0)))</f>
        <v>0</v>
      </c>
      <c r="BH119" s="12">
        <f ca="1">SUM(B119:BG119)</f>
        <v>2.0687500000000001</v>
      </c>
    </row>
    <row r="120" spans="1:60" ht="15.6" customHeight="1" thickBot="1" x14ac:dyDescent="0.4">
      <c r="A120" s="52"/>
      <c r="B120" s="66" t="str">
        <f>IF(RIGHT(C117,4)="cuht","171",IF(RIGHT(C117,4)="netu","172",IF(RIGHT(C117,4)="auht","173",IF(OR(RIGHT(C117,4)="ppou",RIGHT(C117,5)="prepa"),"360",IF(RIGHT(C117,4)="cpou","361",IF(OR(RIGHT(C117,4)="apou",RIGHT(C117,6)="molinf"),"363",IF(RIGHT(C117,4)="netp","364",IF(RIGHT(C117,4)="cmtr","365",IF(LEFT(C117,4)="form","873",IF(RIGHT(C117,7)="ce-cppt","902",""))))))))))</f>
        <v/>
      </c>
      <c r="C120" s="66" t="str">
        <f>IF(B120="","",IF(OR(B$3=Recap!$A$50,B$3=Recap!$A$51,B$3=Recap!$A$52,B$3=Recap!$A$53,B$3=Recap!$A$54,B$3=Recap!$A$55,B$3=Recap!$A$56,B$3=Recap!$A$57,B$3=Recap!$A$58,B$3=Recap!$A$59,B$3=Recap!$A$60,B$3=Recap!$A$61),(B119+C119)/1,B119+C119))</f>
        <v/>
      </c>
      <c r="D120" s="66" t="str">
        <f>IF(RIGHT(E117,4)="cuht","171",IF(RIGHT(E117,4)="netu","172",IF(RIGHT(E117,4)="auht","173",IF(OR(RIGHT(E117,4)="ppou",RIGHT(E117,5)="prepa"),"360",IF(RIGHT(E117,4)="cpou","361",IF(OR(RIGHT(E117,4)="apou",RIGHT(E117,6)="molinf"),"363",IF(RIGHT(E117,4)="netp","364",IF(RIGHT(E117,4)="cmtr","365",IF(LEFT(E117,4)="form","873",IF(RIGHT(E117,7)="ce-cppt","902",""))))))))))</f>
        <v/>
      </c>
      <c r="E120" s="66" t="str">
        <f>IF(D120="","",IF(OR(D$3=Recap!$A$50,D$3=Recap!$A$51,D$3=Recap!$A$52,D$3=Recap!$A$53,D$3=Recap!$A$54,D$3=Recap!$A$55,D$3=Recap!$A$56,D$3=Recap!$A$57,D$3=Recap!$A$58,D$3=Recap!$A$59,D$3=Recap!$A$60,D$3=Recap!$A$61),(D119+E119)/1,D119+E119))</f>
        <v/>
      </c>
      <c r="F120" s="66" t="str">
        <f>IF(RIGHT(G117,4)="cuht","171",IF(RIGHT(G117,4)="netu","172",IF(RIGHT(G117,4)="auht","173",IF(OR(RIGHT(G117,4)="ppou",RIGHT(G117,5)="prepa"),"360",IF(RIGHT(G117,4)="cpou","361",IF(OR(RIGHT(G117,4)="apou",RIGHT(G117,6)="molinf"),"363",IF(RIGHT(G117,4)="netp","364",IF(RIGHT(G117,4)="cmtr","365",IF(LEFT(G117,4)="form","873",IF(RIGHT(G117,7)="ce-cppt","902",""))))))))))</f>
        <v/>
      </c>
      <c r="G120" s="66" t="str">
        <f>IF(F120="","",IF(OR(F$3=Recap!$A$50,F$3=Recap!$A$51,F$3=Recap!$A$52,F$3=Recap!$A$53,F$3=Recap!$A$54,F$3=Recap!$A$55,F$3=Recap!$A$56,F$3=Recap!$A$57,F$3=Recap!$A$58,F$3=Recap!$A$59,F$3=Recap!$A$60,F$3=Recap!$A$61),(F119+G119)/1,F119+G119))</f>
        <v/>
      </c>
      <c r="H120" s="66" t="str">
        <f>IF(RIGHT(I117,4)="cuht","171",IF(RIGHT(I117,4)="netu","172",IF(RIGHT(I117,4)="auht","173",IF(OR(RIGHT(I117,4)="ppou",RIGHT(I117,5)="prepa"),"360",IF(RIGHT(I117,4)="cpou","361",IF(OR(RIGHT(I117,4)="apou",RIGHT(I117,6)="molinf"),"363",IF(RIGHT(I117,4)="netp","364",IF(RIGHT(I117,4)="cmtr","365",IF(LEFT(I117,4)="form","873",IF(RIGHT(I117,7)="ce-cppt","902",""))))))))))</f>
        <v/>
      </c>
      <c r="I120" s="66" t="str">
        <f>IF(H120="","",IF(OR(H$3=Recap!$A$50,H$3=Recap!$A$51,H$3=Recap!$A$52,H$3=Recap!$A$53,H$3=Recap!$A$54,H$3=Recap!$A$55,H$3=Recap!$A$56,H$3=Recap!$A$57,H$3=Recap!$A$58,H$3=Recap!$A$59,H$3=Recap!$A$60,H$3=Recap!$A$61),(H119+I119)/1,H119+I119))</f>
        <v/>
      </c>
      <c r="J120" s="66" t="str">
        <f>IF(RIGHT(K117,4)="cuht","171",IF(RIGHT(K117,4)="netu","172",IF(RIGHT(K117,4)="auht","173",IF(OR(RIGHT(K117,4)="ppou",RIGHT(K117,5)="prepa"),"360",IF(RIGHT(K117,4)="cpou","361",IF(OR(RIGHT(K117,4)="apou",RIGHT(K117,6)="molinf"),"363",IF(RIGHT(K117,4)="netp","364",IF(RIGHT(K117,4)="cmtr","365",IF(LEFT(K117,4)="form","873",IF(RIGHT(K117,7)="ce-cppt","902",""))))))))))</f>
        <v/>
      </c>
      <c r="K120" s="66" t="str">
        <f>IF(J120="","",IF(OR(J$3=Recap!$A$50,J$3=Recap!$A$51,J$3=Recap!$A$52,J$3=Recap!$A$53,J$3=Recap!$A$54,J$3=Recap!$A$55,J$3=Recap!$A$56,J$3=Recap!$A$57,J$3=Recap!$A$58,J$3=Recap!$A$59,J$3=Recap!$A$60,J$3=Recap!$A$61),(J119+K119)/1,J119+K119))</f>
        <v/>
      </c>
      <c r="L120" s="86" t="str">
        <f>IF(RIGHT(M117,4)="cuht","171",IF(RIGHT(M117,4)="netu","172",IF(RIGHT(M117,4)="auht","173",IF(OR(RIGHT(M117,4)="ppou",RIGHT(M117,5)="prepa"),"360",IF(RIGHT(M117,4)="cpou","361",IF(OR(RIGHT(M117,4)="apou",RIGHT(M117,6)="molinf"),"363",IF(RIGHT(M117,4)="netp","364",IF(RIGHT(M117,4)="cmtr","365",IF(LEFT(M117,4)="form","873",IF(RIGHT(M117,7)="ce-cppt","902",""))))))))))</f>
        <v/>
      </c>
      <c r="M120" s="86" t="str">
        <f>IF(L120="","",IF(OR(L$3=Recap!$A$50,L$3=Recap!$A$51,L$3=Recap!$A$52,L$3=Recap!$A$53,L$3=Recap!$A$54,L$3=Recap!$A$55,L$3=Recap!$A$56,L$3=Recap!$A$57,L$3=Recap!$A$58,L$3=Recap!$A$59,L$3=Recap!$A$60,L$3=Recap!$A$61),(L119+M119)/1,L119+M119))</f>
        <v/>
      </c>
      <c r="N120" s="86" t="str">
        <f>IF(RIGHT(O117,4)="cuht","171",IF(RIGHT(O117,4)="netu","172",IF(RIGHT(O117,4)="auht","173",IF(OR(RIGHT(O117,4)="ppou",RIGHT(O117,5)="prepa"),"360",IF(RIGHT(O117,4)="cpou","361",IF(OR(RIGHT(O117,4)="apou",RIGHT(O117,6)="molinf"),"363",IF(RIGHT(O117,4)="netp","364",IF(RIGHT(O117,4)="cmtr","365",IF(LEFT(O117,4)="form","873",IF(RIGHT(O117,7)="ce-cppt","902",""))))))))))</f>
        <v/>
      </c>
      <c r="O120" s="86" t="str">
        <f>IF(N120="","",IF(OR(N$3=Recap!$A$50,N$3=Recap!$A$51,N$3=Recap!$A$52,N$3=Recap!$A$53,N$3=Recap!$A$54,N$3=Recap!$A$55,N$3=Recap!$A$56,N$3=Recap!$A$57,N$3=Recap!$A$58,N$3=Recap!$A$59,N$3=Recap!$A$60,N$3=Recap!$A$61),(N119+O119)/1,N119+O119))</f>
        <v/>
      </c>
      <c r="P120" s="66" t="str">
        <f>IF(RIGHT(Q117,4)="cuht","171",IF(RIGHT(Q117,4)="netu","172",IF(RIGHT(Q117,4)="auht","173",IF(OR(RIGHT(Q117,4)="ppou",RIGHT(Q117,5)="prepa"),"360",IF(RIGHT(Q117,4)="cpou","361",IF(OR(RIGHT(Q117,4)="apou",RIGHT(Q117,6)="molinf"),"363",IF(RIGHT(Q117,4)="netp","364",IF(RIGHT(Q117,4)="cmtr","365",IF(LEFT(Q117,4)="form","873",IF(RIGHT(Q117,7)="ce-cppt","902",""))))))))))</f>
        <v>363</v>
      </c>
      <c r="Q120" s="66">
        <f ca="1">IF(P120="","",IF(OR(P$3=Recap!$A$50,P$3=Recap!$A$51,P$3=Recap!$A$52,P$3=Recap!$A$53,P$3=Recap!$A$54,P$3=Recap!$A$55,P$3=Recap!$A$56,P$3=Recap!$A$57,P$3=Recap!$A$58,P$3=Recap!$A$59,P$3=Recap!$A$60,P$3=Recap!$A$61),(P119+Q119)/1,P119+Q119))</f>
        <v>0.34375000000000006</v>
      </c>
      <c r="R120" s="66" t="str">
        <f>IF(RIGHT(S117,4)="cuht","171",IF(RIGHT(S117,4)="netu","172",IF(RIGHT(S117,4)="auht","173",IF(OR(RIGHT(S117,4)="ppou",RIGHT(S117,5)="prepa"),"360",IF(RIGHT(S117,4)="cpou","361",IF(OR(RIGHT(S117,4)="apou",RIGHT(S117,6)="molinf"),"363",IF(RIGHT(S117,4)="netp","364",IF(RIGHT(S117,4)="cmtr","365",IF(LEFT(S117,4)="form","873",IF(RIGHT(S117,7)="ce-cppt","902",""))))))))))</f>
        <v>363</v>
      </c>
      <c r="S120" s="66">
        <f ca="1">IF(R120="","",IF(OR(R$3=Recap!$A$50,R$3=Recap!$A$51,R$3=Recap!$A$52,R$3=Recap!$A$53,R$3=Recap!$A$54,R$3=Recap!$A$55,R$3=Recap!$A$56,R$3=Recap!$A$57,R$3=Recap!$A$58,R$3=Recap!$A$59,R$3=Recap!$A$60,R$3=Recap!$A$61),(R119+S119)/1,R119+S119))</f>
        <v>0.35833333333333334</v>
      </c>
      <c r="T120" s="66" t="str">
        <f>IF(RIGHT(U117,4)="cuht","171",IF(RIGHT(U117,4)="netu","172",IF(RIGHT(U117,4)="auht","173",IF(OR(RIGHT(U117,4)="ppou",RIGHT(U117,5)="prepa"),"360",IF(RIGHT(U117,4)="cpou","361",IF(OR(RIGHT(U117,4)="apou",RIGHT(U117,6)="molinf"),"363",IF(RIGHT(U117,4)="netp","364",IF(RIGHT(U117,4)="cmtr","365",IF(LEFT(U117,4)="form","873",IF(RIGHT(U117,7)="ce-cppt","902",""))))))))))</f>
        <v>363</v>
      </c>
      <c r="U120" s="66">
        <f ca="1">IF(T120="","",IF(OR(T$3=Recap!$A$50,T$3=Recap!$A$51,T$3=Recap!$A$52,T$3=Recap!$A$53,T$3=Recap!$A$54,T$3=Recap!$A$55,T$3=Recap!$A$56,T$3=Recap!$A$57,T$3=Recap!$A$58,T$3=Recap!$A$59,T$3=Recap!$A$60,T$3=Recap!$A$61),(T119+U119)/1,T119+U119))</f>
        <v>0.31666666666666671</v>
      </c>
      <c r="V120" s="66" t="str">
        <f>IF(RIGHT(W117,4)="cuht","171",IF(RIGHT(W117,4)="netu","172",IF(RIGHT(W117,4)="auht","173",IF(OR(RIGHT(W117,4)="ppou",RIGHT(W117,5)="prepa"),"360",IF(RIGHT(W117,4)="cpou","361",IF(OR(RIGHT(W117,4)="apou",RIGHT(W117,6)="molinf"),"363",IF(RIGHT(W117,4)="netp","364",IF(RIGHT(W117,4)="cmtr","365",IF(LEFT(W117,4)="form","873",IF(RIGHT(W117,7)="ce-cppt","902",""))))))))))</f>
        <v>363</v>
      </c>
      <c r="W120" s="66">
        <f ca="1">IF(V120="","",IF(OR(V$3=Recap!$A$50,V$3=Recap!$A$51,V$3=Recap!$A$52,V$3=Recap!$A$53,V$3=Recap!$A$54,V$3=Recap!$A$55,V$3=Recap!$A$56,V$3=Recap!$A$57,V$3=Recap!$A$58,V$3=Recap!$A$59,V$3=Recap!$A$60,V$3=Recap!$A$61),(V119+W119)/1,V119+W119))</f>
        <v>0.31666666666666671</v>
      </c>
      <c r="X120" s="66" t="str">
        <f>IF(RIGHT(Y117,4)="cuht","171",IF(RIGHT(Y117,4)="netu","172",IF(RIGHT(Y117,4)="auht","173",IF(OR(RIGHT(Y117,4)="ppou",RIGHT(Y117,5)="prepa"),"360",IF(RIGHT(Y117,4)="cpou","361",IF(OR(RIGHT(Y117,4)="apou",RIGHT(Y117,6)="molinf"),"363",IF(RIGHT(Y117,4)="netp","364",IF(RIGHT(Y117,4)="cmtr","365",IF(LEFT(Y117,4)="form","873",IF(RIGHT(Y117,7)="ce-cppt","902",""))))))))))</f>
        <v>363</v>
      </c>
      <c r="Y120" s="66">
        <f ca="1">IF(X120="","",IF(OR(X$3=Recap!$A$50,X$3=Recap!$A$51,X$3=Recap!$A$52,X$3=Recap!$A$53,X$3=Recap!$A$54,X$3=Recap!$A$55,X$3=Recap!$A$56,X$3=Recap!$A$57,X$3=Recap!$A$58,X$3=Recap!$A$59,X$3=Recap!$A$60,X$3=Recap!$A$61),(X119+Y119)/1,X119+Y119))</f>
        <v>0.41666666666666663</v>
      </c>
      <c r="Z120" s="86" t="str">
        <f>IF(RIGHT(AA117,4)="cuht","171",IF(RIGHT(AA117,4)="netu","172",IF(RIGHT(AA117,4)="auht","173",IF(OR(RIGHT(AA117,4)="ppou",RIGHT(AA117,5)="prepa"),"360",IF(RIGHT(AA117,4)="cpou","361",IF(OR(RIGHT(AA117,4)="apou",RIGHT(AA117,6)="molinf"),"363",IF(RIGHT(AA117,4)="netp","364",IF(RIGHT(AA117,4)="cmtr","365",IF(LEFT(AA117,4)="form","873",IF(RIGHT(AA117,7)="ce-cppt","902",""))))))))))</f>
        <v>361</v>
      </c>
      <c r="AA120" s="86">
        <f ca="1">IF(Z120="","",IF(OR(Z$3=Recap!$A$50,Z$3=Recap!$A$51,Z$3=Recap!$A$52,Z$3=Recap!$A$53,Z$3=Recap!$A$54,Z$3=Recap!$A$55,Z$3=Recap!$A$56,Z$3=Recap!$A$57,Z$3=Recap!$A$58,Z$3=Recap!$A$59,Z$3=Recap!$A$60,Z$3=Recap!$A$61),(Z119+AA119)/1,Z119+AA119))</f>
        <v>0.31666666666666671</v>
      </c>
      <c r="AB120" s="86" t="str">
        <f>IF(RIGHT(AC117,4)="cuht","171",IF(RIGHT(AC117,4)="netu","172",IF(RIGHT(AC117,4)="auht","173",IF(OR(RIGHT(AC117,4)="ppou",RIGHT(AC117,5)="prepa"),"360",IF(RIGHT(AC117,4)="cpou","361",IF(OR(RIGHT(AC117,4)="apou",RIGHT(AC117,6)="molinf"),"363",IF(RIGHT(AC117,4)="netp","364",IF(RIGHT(AC117,4)="cmtr","365",IF(LEFT(AC117,4)="form","873",IF(RIGHT(AC117,7)="ce-cppt","902",""))))))))))</f>
        <v/>
      </c>
      <c r="AC120" s="86" t="str">
        <f>IF(AB120="","",IF(OR(AB$3=Recap!$A$50,AB$3=Recap!$A$51,AB$3=Recap!$A$52,AB$3=Recap!$A$53,AB$3=Recap!$A$54,AB$3=Recap!$A$55,AB$3=Recap!$A$56,AB$3=Recap!$A$57,AB$3=Recap!$A$58,AB$3=Recap!$A$59,AB$3=Recap!$A$60,AB$3=Recap!$A$61),(AB119+AC119)/1,AB119+AC119))</f>
        <v/>
      </c>
      <c r="AD120" s="61"/>
      <c r="AE120" s="66" t="str">
        <f>IF(RIGHT(AF117,4)="cuht","171",IF(RIGHT(AF117,4)="netu","172",IF(RIGHT(AF117,4)="auht","173",IF(OR(RIGHT(AF117,4)="ppou",RIGHT(AF117,5)="prepa"),"360",IF(RIGHT(AF117,4)="cpou","361",IF(OR(RIGHT(AF117,4)="apou",RIGHT(AF117,6)="molinf"),"363",IF(RIGHT(AF117,4)="netp","364",IF(RIGHT(AF117,4)="cmtr","365",IF(LEFT(AF117,4)="form","873",IF(RIGHT(AF117,7)="ce-cppt","902",""))))))))))</f>
        <v>363</v>
      </c>
      <c r="AF120" s="66">
        <f ca="1">IF(AE120="","",IF(OR(AE$3=Recap!$A$50,AE$3=Recap!$A$51,AE$3=Recap!$A$52,AE$3=Recap!$A$53,AE$3=Recap!$A$54,AE$3=Recap!$A$55,AE$3=Recap!$A$56,AE$3=Recap!$A$57,AE$3=Recap!$A$58,AE$3=Recap!$A$59,AE$3=Recap!$A$60,AE$3=Recap!$A$61),(AE119+AF119)/1,AE119+AF119))</f>
        <v>0</v>
      </c>
      <c r="AG120" s="86" t="str">
        <f>IF(RIGHT(AH117,4)="cuht","171",IF(RIGHT(AH117,4)="netu","172",IF(RIGHT(AH117,4)="auht","173",IF(OR(RIGHT(AH117,4)="ppou",RIGHT(AH117,5)="prepa"),"360",IF(RIGHT(AH117,4)="cpou","361",IF(OR(RIGHT(AH117,4)="apou",RIGHT(AH117,6)="molinf"),"363",IF(RIGHT(AH117,4)="netp","364",IF(RIGHT(AH117,4)="cmtr","365",IF(LEFT(AH117,4)="form","873",IF(RIGHT(AH117,7)="ce-cppt","902",""))))))))))</f>
        <v/>
      </c>
      <c r="AH120" s="86" t="str">
        <f>IF(AG120="","",IF(OR(AG$3=Recap!$A$50,AG$3=Recap!$A$51,AG$3=Recap!$A$52,AG$3=Recap!$A$53,AG$3=Recap!$A$54,AG$3=Recap!$A$55,AG$3=Recap!$A$56,AG$3=Recap!$A$57,AG$3=Recap!$A$58,AG$3=Recap!$A$59,AG$3=Recap!$A$60,AG$3=Recap!$A$61),(AG119+AH119)/1,AG119+AH119))</f>
        <v/>
      </c>
      <c r="AI120" s="66" t="str">
        <f>IF(RIGHT(AJ117,4)="cuht","171",IF(RIGHT(AJ117,4)="netu","172",IF(RIGHT(AJ117,4)="auht","173",IF(OR(RIGHT(AJ117,4)="ppou",RIGHT(AJ117,5)="prepa"),"360",IF(RIGHT(AJ117,4)="cpou","361",IF(OR(RIGHT(AJ117,4)="apou",RIGHT(AJ117,6)="molinf"),"363",IF(RIGHT(AJ117,4)="netp","364",IF(RIGHT(AJ117,4)="cmtr","365",IF(LEFT(AJ117,4)="form","873",IF(RIGHT(AJ117,7)="ce-cppt","902",""))))))))))</f>
        <v>363</v>
      </c>
      <c r="AJ120" s="66">
        <f ca="1">IF(AI120="","",IF(OR(AI$3=Recap!$A$50,AI$3=Recap!$A$51,AI$3=Recap!$A$52,AI$3=Recap!$A$53,AI$3=Recap!$A$54,AI$3=Recap!$A$55,AI$3=Recap!$A$56,AI$3=Recap!$A$57,AI$3=Recap!$A$58,AI$3=Recap!$A$59,AI$3=Recap!$A$60,AI$3=Recap!$A$61),(AI119+AJ119)/1,AI119+AJ119))</f>
        <v>0</v>
      </c>
      <c r="AK120" s="66" t="str">
        <f>IF(RIGHT(AL117,4)="cuht","171",IF(RIGHT(AL117,4)="netu","172",IF(RIGHT(AL117,4)="auht","173",IF(OR(RIGHT(AL117,4)="ppou",RIGHT(AL117,5)="prepa"),"360",IF(RIGHT(AL117,4)="cpou","361",IF(OR(RIGHT(AL117,4)="apou",RIGHT(AL117,6)="molinf"),"363",IF(RIGHT(AL117,4)="netp","364",IF(RIGHT(AL117,4)="cmtr","365",IF(LEFT(AL117,4)="form","873",IF(RIGHT(AL117,7)="ce-cppt","902",""))))))))))</f>
        <v>363</v>
      </c>
      <c r="AL120" s="66">
        <f ca="1">IF(AK120="","",IF(OR(AK$3=Recap!$A$50,AK$3=Recap!$A$51,AK$3=Recap!$A$52,AK$3=Recap!$A$53,AK$3=Recap!$A$54,AK$3=Recap!$A$55,AK$3=Recap!$A$56,AK$3=Recap!$A$57,AK$3=Recap!$A$58,AK$3=Recap!$A$59,AK$3=Recap!$A$60,AK$3=Recap!$A$61),(AK119+AL119)/1,AK119+AL119))</f>
        <v>0</v>
      </c>
      <c r="AM120" s="66" t="str">
        <f>IF(RIGHT(AN117,4)="cuht","171",IF(RIGHT(AN117,4)="netu","172",IF(RIGHT(AN117,4)="auht","173",IF(OR(RIGHT(AN117,4)="ppou",RIGHT(AN117,5)="prepa"),"360",IF(RIGHT(AN117,4)="cpou","361",IF(OR(RIGHT(AN117,4)="apou",RIGHT(AN117,6)="molinf"),"363",IF(RIGHT(AN117,4)="netp","364",IF(RIGHT(AN117,4)="cmtr","365",IF(LEFT(AN117,4)="form","873",IF(RIGHT(AN117,7)="ce-cppt","902",""))))))))))</f>
        <v>363</v>
      </c>
      <c r="AN120" s="66">
        <f ca="1">IF(AM120="","",IF(OR(AM$3=Recap!$A$50,AM$3=Recap!$A$51,AM$3=Recap!$A$52,AM$3=Recap!$A$53,AM$3=Recap!$A$54,AM$3=Recap!$A$55,AM$3=Recap!$A$56,AM$3=Recap!$A$57,AM$3=Recap!$A$58,AM$3=Recap!$A$59,AM$3=Recap!$A$60,AM$3=Recap!$A$61),(AM119+AN119)/1,AM119+AN119))</f>
        <v>0</v>
      </c>
      <c r="AO120" s="86" t="str">
        <f>IF(RIGHT(AP117,4)="cuht","171",IF(RIGHT(AP117,4)="netu","172",IF(RIGHT(AP117,4)="auht","173",IF(OR(RIGHT(AP117,4)="ppou",RIGHT(AP117,5)="prepa"),"360",IF(RIGHT(AP117,4)="cpou","361",IF(OR(RIGHT(AP117,4)="apou",RIGHT(AP117,6)="molinf"),"363",IF(RIGHT(AP117,4)="netp","364",IF(RIGHT(AP117,4)="cmtr","365",IF(LEFT(AP117,4)="form","873",IF(RIGHT(AP117,7)="ce-cppt","902",""))))))))))</f>
        <v/>
      </c>
      <c r="AP120" s="86" t="str">
        <f>IF(AO120="","",IF(OR(AO$3=Recap!$A$50,AO$3=Recap!$A$51,AO$3=Recap!$A$52,AO$3=Recap!$A$53,AO$3=Recap!$A$54,AO$3=Recap!$A$55,AO$3=Recap!$A$56,AO$3=Recap!$A$57,AO$3=Recap!$A$58,AO$3=Recap!$A$59,AO$3=Recap!$A$60,AO$3=Recap!$A$61),(AO119+AP119)/1,AO119+AP119))</f>
        <v/>
      </c>
      <c r="AQ120" s="86" t="str">
        <f>IF(RIGHT(AR117,4)="cuht","171",IF(RIGHT(AR117,4)="netu","172",IF(RIGHT(AR117,4)="auht","173",IF(OR(RIGHT(AR117,4)="ppou",RIGHT(AR117,5)="prepa"),"360",IF(RIGHT(AR117,4)="cpou","361",IF(OR(RIGHT(AR117,4)="apou",RIGHT(AR117,6)="molinf"),"363",IF(RIGHT(AR117,4)="netp","364",IF(RIGHT(AR117,4)="cmtr","365",IF(LEFT(AR117,4)="form","873",IF(RIGHT(AR117,7)="ce-cppt","902",""))))))))))</f>
        <v/>
      </c>
      <c r="AR120" s="86" t="str">
        <f>IF(AQ120="","",IF(OR(AQ$3=Recap!$A$50,AQ$3=Recap!$A$51,AQ$3=Recap!$A$52,AQ$3=Recap!$A$53,AQ$3=Recap!$A$54,AQ$3=Recap!$A$55,AQ$3=Recap!$A$56,AQ$3=Recap!$A$57,AQ$3=Recap!$A$58,AQ$3=Recap!$A$59,AQ$3=Recap!$A$60,AQ$3=Recap!$A$61),(AQ119+AR119)/1,AQ119+AR119))</f>
        <v/>
      </c>
      <c r="AS120" s="61"/>
      <c r="AT120" s="66" t="str">
        <f>IF(RIGHT(AU117,4)="cuht","171",IF(RIGHT(AU117,4)="netu","172",IF(RIGHT(AU117,4)="auht","173",IF(OR(RIGHT(AU117,4)="ppou",RIGHT(AU117,5)="prepa"),"360",IF(RIGHT(AU117,4)="cpou","361",IF(OR(RIGHT(AU117,4)="apou",RIGHT(AU117,6)="molinf"),"363",IF(RIGHT(AU117,4)="netp","364",IF(RIGHT(AU117,4)="cmtr","365",IF(LEFT(AU117,4)="form","873",IF(RIGHT(AU117,7)="ce-cppt","902",""))))))))))</f>
        <v/>
      </c>
      <c r="AU120" s="66" t="str">
        <f>IF(AT120="","",IF(OR(AT$3=Recap!$A$50,AT$3=Recap!$A$51,AT$3=Recap!$A$52,AT$3=Recap!$A$53,AT$3=Recap!$A$54,AT$3=Recap!$A$55,AT$3=Recap!$A$56,AT$3=Recap!$A$57,AT$3=Recap!$A$58,AT$3=Recap!$A$59,AT$3=Recap!$A$60,AT$3=Recap!$A$61),(AT119+AU119)/1,AT119+AU119))</f>
        <v/>
      </c>
      <c r="AV120" s="86" t="str">
        <f>IF(RIGHT(AW117,4)="cuht","171",IF(RIGHT(AW117,4)="netu","172",IF(RIGHT(AW117,4)="auht","173",IF(OR(RIGHT(AW117,4)="ppou",RIGHT(AW117,5)="prepa"),"360",IF(RIGHT(AW117,4)="cpou","361",IF(OR(RIGHT(AW117,4)="apou",RIGHT(AW117,6)="molinf"),"363",IF(RIGHT(AW117,4)="netp","364",IF(RIGHT(AW117,4)="cmtr","365",IF(LEFT(AW117,4)="form","873",IF(RIGHT(AW117,7)="ce-cppt","902",""))))))))))</f>
        <v/>
      </c>
      <c r="AW120" s="86" t="str">
        <f>IF(AV120="","",IF(OR(AV$3=Recap!$A$50,AV$3=Recap!$A$51,AV$3=Recap!$A$52,AV$3=Recap!$A$53,AV$3=Recap!$A$54,AV$3=Recap!$A$55,AV$3=Recap!$A$56,AV$3=Recap!$A$57,AV$3=Recap!$A$58,AV$3=Recap!$A$59,AV$3=Recap!$A$60,AV$3=Recap!$A$61),(AV119+AW119)/1,AV119+AW119))</f>
        <v/>
      </c>
      <c r="AX120" s="66" t="str">
        <f>IF(RIGHT(AY117,4)="cuht","171",IF(RIGHT(AY117,4)="netu","172",IF(RIGHT(AY117,4)="auht","173",IF(OR(RIGHT(AY117,4)="ppou",RIGHT(AY117,5)="prepa"),"360",IF(RIGHT(AY117,4)="cpou","361",IF(OR(RIGHT(AY117,4)="apou",RIGHT(AY117,6)="molinf"),"363",IF(RIGHT(AY117,4)="netp","364",IF(RIGHT(AY117,4)="cmtr","365",IF(LEFT(AY117,4)="form","873",IF(RIGHT(AY117,7)="ce-cppt","902",""))))))))))</f>
        <v/>
      </c>
      <c r="AY120" s="66" t="str">
        <f>IF(AX120="","",IF(OR(AX$3=Recap!$A$50,AX$3=Recap!$A$51,AX$3=Recap!$A$52,AX$3=Recap!$A$53,AX$3=Recap!$A$54,AX$3=Recap!$A$55,AX$3=Recap!$A$56,AX$3=Recap!$A$57,AX$3=Recap!$A$58,AX$3=Recap!$A$59,AX$3=Recap!$A$60,AX$3=Recap!$A$61),(AX119+AY119)/1,AX119+AY119))</f>
        <v/>
      </c>
      <c r="AZ120" s="66" t="str">
        <f>IF(RIGHT(BA117,4)="cuht","171",IF(RIGHT(BA117,4)="netu","172",IF(RIGHT(BA117,4)="auht","173",IF(OR(RIGHT(BA117,4)="ppou",RIGHT(BA117,5)="prepa"),"360",IF(RIGHT(BA117,4)="cpou","361",IF(OR(RIGHT(BA117,4)="apou",RIGHT(BA117,6)="molinf"),"363",IF(RIGHT(BA117,4)="netp","364",IF(RIGHT(BA117,4)="cmtr","365",IF(LEFT(BA117,4)="form","873",IF(RIGHT(BA117,7)="ce-cppt","902",""))))))))))</f>
        <v/>
      </c>
      <c r="BA120" s="66" t="str">
        <f>IF(AZ120="","",IF(OR(AZ$3=Recap!$A$50,AZ$3=Recap!$A$51,AZ$3=Recap!$A$52,AZ$3=Recap!$A$53,AZ$3=Recap!$A$54,AZ$3=Recap!$A$55,AZ$3=Recap!$A$56,AZ$3=Recap!$A$57,AZ$3=Recap!$A$58,AZ$3=Recap!$A$59,AZ$3=Recap!$A$60,AZ$3=Recap!$A$61),(AZ119+BA119)/1,AZ119+BA119))</f>
        <v/>
      </c>
      <c r="BB120" s="66" t="str">
        <f>IF(RIGHT(BC117,4)="cuht","171",IF(RIGHT(BC117,4)="netu","172",IF(RIGHT(BC117,4)="auht","173",IF(OR(RIGHT(BC117,4)="ppou",RIGHT(BC117,5)="prepa"),"360",IF(RIGHT(BC117,4)="cpou","361",IF(OR(RIGHT(BC117,4)="apou",RIGHT(BC117,6)="molinf"),"363",IF(RIGHT(BC117,4)="netp","364",IF(RIGHT(BC117,4)="cmtr","365",IF(LEFT(BC117,4)="form","873",IF(RIGHT(BC117,7)="ce-cppt","902",""))))))))))</f>
        <v/>
      </c>
      <c r="BC120" s="66" t="str">
        <f>IF(BB120="","",IF(OR(BB$3=Recap!$A$50,BB$3=Recap!$A$51,BB$3=Recap!$A$52,BB$3=Recap!$A$53,BB$3=Recap!$A$54,BB$3=Recap!$A$55,BB$3=Recap!$A$56,BB$3=Recap!$A$57,BB$3=Recap!$A$58,BB$3=Recap!$A$59,BB$3=Recap!$A$60,BB$3=Recap!$A$61),(BB119+BC119)/1,BB119+BC119))</f>
        <v/>
      </c>
      <c r="BD120" s="66" t="str">
        <f>IF(RIGHT(BE117,4)="cuht","171",IF(RIGHT(BE117,4)="netu","172",IF(RIGHT(BE117,4)="auht","173",IF(OR(RIGHT(BE117,4)="ppou",RIGHT(BE117,5)="prepa"),"360",IF(RIGHT(BE117,4)="cpou","361",IF(OR(RIGHT(BE117,4)="apou",RIGHT(BE117,6)="molinf"),"363",IF(RIGHT(BE117,4)="netp","364",IF(RIGHT(BE117,4)="cmtr","365",IF(LEFT(BE117,4)="form","873",IF(RIGHT(BE117,7)="ce-cppt","902",""))))))))))</f>
        <v/>
      </c>
      <c r="BE120" s="66" t="str">
        <f>IF(BD120="","",IF(OR(BD$3=Recap!$A$50,BD$3=Recap!$A$51,BD$3=Recap!$A$52,BD$3=Recap!$A$53,BD$3=Recap!$A$54,BD$3=Recap!$A$55,BD$3=Recap!$A$56,BD$3=Recap!$A$57,BD$3=Recap!$A$58,BD$3=Recap!$A$59,BD$3=Recap!$A$60,BD$3=Recap!$A$61),(BD119+BE119)/1,BD119+BE119))</f>
        <v/>
      </c>
      <c r="BF120" s="66" t="str">
        <f>IF(RIGHT(BG117,4)="cuht","171",IF(RIGHT(BG117,4)="netu","172",IF(RIGHT(BG117,4)="auht","173",IF(OR(RIGHT(BG117,4)="ppou",RIGHT(BG117,5)="prepa"),"360",IF(RIGHT(BG117,4)="cpou","361",IF(OR(RIGHT(BG117,4)="apou",RIGHT(BG117,6)="molinf"),"363",IF(RIGHT(BG117,4)="netp","364",IF(RIGHT(BG117,4)="cmtr","365",IF(LEFT(BG117,4)="form","873",IF(RIGHT(BG117,7)="ce-cppt","902",""))))))))))</f>
        <v/>
      </c>
      <c r="BG120" s="66" t="str">
        <f>IF(BF120="","",IF(OR(BF$3=Recap!$A$50,BF$3=Recap!$A$51,BF$3=Recap!$A$52,BF$3=Recap!$A$53,BF$3=Recap!$A$54,BF$3=Recap!$A$55,BF$3=Recap!$A$56,BF$3=Recap!$A$57,BF$3=Recap!$A$58,BF$3=Recap!$A$59,BF$3=Recap!$A$60,BF$3=Recap!$A$61),(BF119+BG119)/1,BF119+BG119))</f>
        <v/>
      </c>
      <c r="BH120" s="12"/>
    </row>
    <row r="121" spans="1:60" ht="14.4" customHeight="1" x14ac:dyDescent="0.3">
      <c r="A121" s="125" t="s">
        <v>83</v>
      </c>
      <c r="B121" s="81"/>
      <c r="C121" s="100"/>
      <c r="D121" s="68">
        <v>0.33333333333333331</v>
      </c>
      <c r="E121" s="120" t="s">
        <v>39</v>
      </c>
      <c r="F121" s="68">
        <v>0.33333333333333331</v>
      </c>
      <c r="G121" s="120" t="s">
        <v>39</v>
      </c>
      <c r="H121" s="68">
        <v>0.33333333333333331</v>
      </c>
      <c r="I121" s="120" t="s">
        <v>39</v>
      </c>
      <c r="J121" s="68"/>
      <c r="K121" s="120" t="s">
        <v>37</v>
      </c>
      <c r="L121" s="79"/>
      <c r="M121" s="100"/>
      <c r="N121" s="79"/>
      <c r="O121" s="98"/>
      <c r="P121" s="55"/>
      <c r="Q121" s="95" t="s">
        <v>37</v>
      </c>
      <c r="R121" s="57"/>
      <c r="S121" s="95" t="s">
        <v>37</v>
      </c>
      <c r="T121" s="57"/>
      <c r="U121" s="95" t="s">
        <v>37</v>
      </c>
      <c r="V121" s="57"/>
      <c r="W121" s="95" t="s">
        <v>37</v>
      </c>
      <c r="X121" s="57"/>
      <c r="Y121" s="95" t="s">
        <v>37</v>
      </c>
      <c r="Z121" s="79"/>
      <c r="AA121" s="116"/>
      <c r="AB121" s="79"/>
      <c r="AC121" s="118"/>
      <c r="AD121" s="97">
        <f ca="1">SUM(P123:AC123)</f>
        <v>0</v>
      </c>
      <c r="AE121" s="55"/>
      <c r="AF121" s="106" t="s">
        <v>37</v>
      </c>
      <c r="AG121" s="79"/>
      <c r="AH121" s="116"/>
      <c r="AI121" s="57"/>
      <c r="AJ121" s="106" t="s">
        <v>37</v>
      </c>
      <c r="AK121" s="57"/>
      <c r="AL121" s="106" t="s">
        <v>37</v>
      </c>
      <c r="AM121" s="57"/>
      <c r="AN121" s="106" t="s">
        <v>37</v>
      </c>
      <c r="AO121" s="79"/>
      <c r="AP121" s="116"/>
      <c r="AQ121" s="79"/>
      <c r="AR121" s="118"/>
      <c r="AS121" s="97">
        <f ca="1">SUM(AE123:AR123)</f>
        <v>0</v>
      </c>
      <c r="AT121" s="55"/>
      <c r="AU121" s="106"/>
      <c r="AV121" s="79"/>
      <c r="AW121" s="116"/>
      <c r="AX121" s="57"/>
      <c r="AY121" s="106"/>
      <c r="AZ121" s="57"/>
      <c r="BA121" s="106"/>
      <c r="BB121" s="57"/>
      <c r="BC121" s="106"/>
      <c r="BD121" s="57"/>
      <c r="BE121" s="106"/>
      <c r="BF121" s="57"/>
      <c r="BG121" s="122"/>
      <c r="BH121" s="124">
        <f ca="1">SUM(AT123:BG123)</f>
        <v>0</v>
      </c>
    </row>
    <row r="122" spans="1:60" ht="16.2" thickBot="1" x14ac:dyDescent="0.35">
      <c r="A122" s="126"/>
      <c r="B122" s="82"/>
      <c r="C122" s="101"/>
      <c r="D122" s="70">
        <v>0.68125000000000002</v>
      </c>
      <c r="E122" s="121"/>
      <c r="F122" s="70">
        <v>0.68125000000000002</v>
      </c>
      <c r="G122" s="121"/>
      <c r="H122" s="70">
        <v>0.68125000000000002</v>
      </c>
      <c r="I122" s="121"/>
      <c r="J122" s="70"/>
      <c r="K122" s="121"/>
      <c r="L122" s="80"/>
      <c r="M122" s="101"/>
      <c r="N122" s="80"/>
      <c r="O122" s="99"/>
      <c r="P122" s="56"/>
      <c r="Q122" s="96"/>
      <c r="R122" s="58"/>
      <c r="S122" s="96"/>
      <c r="T122" s="58"/>
      <c r="U122" s="96"/>
      <c r="V122" s="58"/>
      <c r="W122" s="96"/>
      <c r="X122" s="58"/>
      <c r="Y122" s="96"/>
      <c r="Z122" s="80"/>
      <c r="AA122" s="117"/>
      <c r="AB122" s="80"/>
      <c r="AC122" s="119"/>
      <c r="AD122" s="97"/>
      <c r="AE122" s="56"/>
      <c r="AF122" s="107"/>
      <c r="AG122" s="80"/>
      <c r="AH122" s="117"/>
      <c r="AI122" s="58"/>
      <c r="AJ122" s="107"/>
      <c r="AK122" s="58"/>
      <c r="AL122" s="107"/>
      <c r="AM122" s="58"/>
      <c r="AN122" s="107"/>
      <c r="AO122" s="80"/>
      <c r="AP122" s="117"/>
      <c r="AQ122" s="80"/>
      <c r="AR122" s="119"/>
      <c r="AS122" s="97"/>
      <c r="AT122" s="56"/>
      <c r="AU122" s="107"/>
      <c r="AV122" s="80"/>
      <c r="AW122" s="117"/>
      <c r="AX122" s="58"/>
      <c r="AY122" s="107"/>
      <c r="AZ122" s="58"/>
      <c r="BA122" s="107"/>
      <c r="BB122" s="58"/>
      <c r="BC122" s="107"/>
      <c r="BD122" s="58"/>
      <c r="BE122" s="107"/>
      <c r="BF122" s="58"/>
      <c r="BG122" s="123"/>
      <c r="BH122" s="124"/>
    </row>
    <row r="123" spans="1:60" ht="15" customHeight="1" x14ac:dyDescent="0.35">
      <c r="A123" s="52"/>
      <c r="B123" s="66">
        <f ca="1">IF(B$3&gt;$BI$4,0,IF(OR(ISBLANK(B121),ISBLANK(B122),ISBLANK(C121),LEFT(C121,4)="jour",LEFT(C121,4)="form"),0,IF(COUNTIF(fériés,B$3)&gt;0,MOD((B122-B121),1)*1,MOD((B122-B121),1))))</f>
        <v>0</v>
      </c>
      <c r="C123" s="66">
        <f ca="1">IF(B$3&gt;$BI$4,0,IF(AND(ISNUMBER(B121),ISNUMBER(B122),OR(LEFT(C121,4)="jour",LEFT(C121,4)="form")),IF(COUNTIF(fériés,B$3)&gt;0,MOD(-$BH$4+(B122-B121),1)*1,MOD(-$BH$4+(B122-B121),1)),IF(AND(ISBLANK(B121),ISBLANK(B122)),IF(OR(C121="r",C121="c",C121="a",C121="m",C121="f",C121="cp",C121="s",C121="congé parent"),$BH$3,0),0)))</f>
        <v>0</v>
      </c>
      <c r="D123" s="66">
        <f ca="1">IF(D$3&gt;$BI$4,0,IF(OR(ISBLANK(D121),ISBLANK(D122),ISBLANK(E121),LEFT(E121,4)="jour",LEFT(E121,4)="form"),0,IF(COUNTIF(fériés,D$3)&gt;0,MOD((D122-D121),1)*1,MOD((D122-D121),1))))</f>
        <v>0</v>
      </c>
      <c r="E123" s="66">
        <f ca="1">IF(D$3&gt;$BI$4,0,IF(AND(ISNUMBER(D121),ISNUMBER(D122),OR(LEFT(E121,4)="jour",LEFT(E121,4)="form")),IF(COUNTIF(fériés,D$3)&gt;0,MOD(-$BH$4+(D122-D121),1)*1,MOD(-$BH$4+(D122-D121),1)),IF(AND(ISBLANK(D121),ISBLANK(D122)),IF(OR(E121="r",E121="c",E121="a",E121="m",E121="f",E121="cp",E121="s",E121="congé parent"),$BH$3,0),0)))</f>
        <v>0.31666666666666671</v>
      </c>
      <c r="F123" s="66">
        <f ca="1">IF(F$3&gt;$BI$4,0,IF(OR(ISBLANK(F121),ISBLANK(F122),ISBLANK(G121),LEFT(G121,4)="jour",LEFT(G121,4)="form"),0,IF(COUNTIF(fériés,F$3)&gt;0,MOD((F122-F121),1)*1,MOD((F122-F121),1))))</f>
        <v>0</v>
      </c>
      <c r="G123" s="66">
        <f ca="1">IF(F$3&gt;$BI$4,0,IF(AND(ISNUMBER(F121),ISNUMBER(F122),OR(LEFT(G121,4)="jour",LEFT(G121,4)="form")),IF(COUNTIF(fériés,F$3)&gt;0,MOD(-$BH$4+(F122-F121),1)*1,MOD(-$BH$4+(F122-F121),1)),IF(AND(ISBLANK(F121),ISBLANK(F122)),IF(OR(G121="r",G121="c",G121="a",G121="m",G121="f",G121="cp",G121="s",G121="congé parent"),$BH$3,0),0)))</f>
        <v>0.31666666666666671</v>
      </c>
      <c r="H123" s="66">
        <f ca="1">IF(H$3&gt;$BI$4,0,IF(OR(ISBLANK(H121),ISBLANK(H122),ISBLANK(I121),LEFT(I121,4)="jour",LEFT(I121,4)="form"),0,IF(COUNTIF(fériés,H$3)&gt;0,MOD((H122-H121),1)*1,MOD((H122-H121),1))))</f>
        <v>0</v>
      </c>
      <c r="I123" s="66">
        <f ca="1">IF(H$3&gt;$BI$4,0,IF(AND(ISNUMBER(H121),ISNUMBER(H122),OR(LEFT(I121,4)="jour",LEFT(I121,4)="form")),IF(COUNTIF(fériés,H$3)&gt;0,MOD(-$BH$4+(H122-H121),1)*1,MOD(-$BH$4+(H122-H121),1)),IF(AND(ISBLANK(H121),ISBLANK(H122)),IF(OR(I121="r",I121="c",I121="a",I121="m",I121="f",I121="cp",I121="s",I121="congé parent"),$BH$3,0),0)))</f>
        <v>0.31666666666666671</v>
      </c>
      <c r="J123" s="66">
        <f ca="1">IF(J$3&gt;$BI$4,0,IF(OR(ISBLANK(J121),ISBLANK(J122),ISBLANK(K121),LEFT(K121,4)="jour",LEFT(K121,4)="form"),0,IF(COUNTIF(fériés,J$3)&gt;0,MOD((J122-J121),1)*1,MOD((J122-J121),1))))</f>
        <v>0</v>
      </c>
      <c r="K123" s="66">
        <f ca="1">IF(J$3&gt;$BI$4,0,IF(AND(ISNUMBER(J121),ISNUMBER(J122),OR(LEFT(K121,4)="jour",LEFT(K121,4)="form")),IF(COUNTIF(fériés,J$3)&gt;0,MOD(-$BH$4+(J122-J121),1)*1,MOD(-$BH$4+(J122-J121),1)),IF(AND(ISBLANK(J121),ISBLANK(J122)),IF(OR(K121="r",K121="c",K121="a",K121="m",K121="f",K121="cp",K121="s",K121="congé parent"),$BH$3,0),0)))</f>
        <v>0</v>
      </c>
      <c r="L123" s="86">
        <f ca="1">IF(L$3&gt;$BI$4,0,IF(OR(ISBLANK(L121),ISBLANK(L122),ISBLANK(M121),LEFT(M121,4)="jour",LEFT(M121,4)="form"),0,IF(COUNTIF(fériés,L$3)&gt;0,MOD((L122-L121),1)*1,MOD((L122-L121),1))))</f>
        <v>0</v>
      </c>
      <c r="M123" s="86">
        <f ca="1">IF(L$3&gt;$BI$4,0,IF(AND(ISNUMBER(L121),ISNUMBER(L122),OR(LEFT(M121,4)="jour",LEFT(M121,4)="form")),IF(COUNTIF(fériés,L$3)&gt;0,MOD(-$BH$4+(L122-L121),1)*1,MOD(-$BH$4+(L122-L121),1)),IF(AND(ISBLANK(L121),ISBLANK(L122)),IF(OR(M121="r",M121="c",M121="a",M121="m",M121="f",M121="cp",M121="s",M121="congé parent"),$BH$3,0),0)))</f>
        <v>0</v>
      </c>
      <c r="N123" s="86">
        <f ca="1">IF(N$3&gt;$BI$4,0,IF(OR(ISBLANK(N121),ISBLANK(N122),ISBLANK(O121),LEFT(O121,4)="jour",LEFT(O121,4)="form"),0,IF(COUNTIF(fériés,N$3)&gt;0,MOD((N122-N121),1)*1,MOD((N122-N121),1))))</f>
        <v>0</v>
      </c>
      <c r="O123" s="86">
        <f ca="1">IF(N$3&gt;$BI$4,0,IF(AND(ISNUMBER(N121),ISNUMBER(N122),OR(LEFT(O121,4)="jour",LEFT(O121,4)="form")),IF(COUNTIF(fériés,N$3)&gt;0,MOD(-$BH$4+(N122-N121),1)*1,MOD(-$BH$4+(N122-N121),1)),IF(AND(ISBLANK(N121),ISBLANK(N122)),IF(OR(O121="r",O121="c",O121="a",O121="m",O121="f",O121="cp",O121="s",O121="congé parent"),$BH$3,0),0)))</f>
        <v>0</v>
      </c>
      <c r="P123" s="66">
        <f ca="1">IF(P$3&gt;$BI$4,0,IF(OR(ISBLANK(P121),ISBLANK(P122),ISBLANK(Q121),LEFT(Q121,4)="jour",LEFT(Q121,4)="form"),0,IF(COUNTIF(fériés,P$3)&gt;0,MOD((P122-P121),1)*1,MOD((P122-P121),1))))</f>
        <v>0</v>
      </c>
      <c r="Q123" s="66">
        <f ca="1">IF(P$3&gt;$BI$4,0,IF(AND(ISNUMBER(P121),ISNUMBER(P122),OR(LEFT(Q121,4)="jour",LEFT(Q121,4)="form")),IF(COUNTIF(fériés,P$3)&gt;0,MOD(-$BH$4+(P122-P121),1)*1,MOD(-$BH$4+(P122-P121),1)),IF(AND(ISBLANK(P121),ISBLANK(P122)),IF(OR(Q121="r",Q121="c",Q121="a",Q121="m",Q121="f",Q121="cp",Q121="s",Q121="congé parent"),$BH$3,0),0)))</f>
        <v>0</v>
      </c>
      <c r="R123" s="66">
        <f ca="1">IF(R$3&gt;$BI$4,0,IF(OR(ISBLANK(R121),ISBLANK(R122),ISBLANK(S121),LEFT(S121,4)="jour",LEFT(S121,4)="form"),0,IF(COUNTIF(fériés,R$3)&gt;0,MOD((R122-R121),1)*1,MOD((R122-R121),1))))</f>
        <v>0</v>
      </c>
      <c r="S123" s="66">
        <f ca="1">IF(R$3&gt;$BI$4,0,IF(AND(ISNUMBER(R121),ISNUMBER(R122),OR(LEFT(S121,4)="jour",LEFT(S121,4)="form")),IF(COUNTIF(fériés,R$3)&gt;0,MOD(-$BH$4+(R122-R121),1)*1,MOD(-$BH$4+(R122-R121),1)),IF(AND(ISBLANK(R121),ISBLANK(R122)),IF(OR(S121="r",S121="c",S121="a",S121="m",S121="f",S121="cp",S121="s",S121="congé parent"),$BH$3,0),0)))</f>
        <v>0</v>
      </c>
      <c r="T123" s="66">
        <f ca="1">IF(T$3&gt;$BI$4,0,IF(OR(ISBLANK(T121),ISBLANK(T122),ISBLANK(U121),LEFT(U121,4)="jour",LEFT(U121,4)="form"),0,IF(COUNTIF(fériés,T$3)&gt;0,MOD((T122-T121),1)*1,MOD((T122-T121),1))))</f>
        <v>0</v>
      </c>
      <c r="U123" s="66">
        <f ca="1">IF(T$3&gt;$BI$4,0,IF(AND(ISNUMBER(T121),ISNUMBER(T122),OR(LEFT(U121,4)="jour",LEFT(U121,4)="form")),IF(COUNTIF(fériés,T$3)&gt;0,MOD(-$BH$4+(T122-T121),1)*1,MOD(-$BH$4+(T122-T121),1)),IF(AND(ISBLANK(T121),ISBLANK(T122)),IF(OR(U121="r",U121="c",U121="a",U121="m",U121="f",U121="cp",U121="s",U121="congé parent"),$BH$3,0),0)))</f>
        <v>0</v>
      </c>
      <c r="V123" s="66">
        <f ca="1">IF(V$3&gt;$BI$4,0,IF(OR(ISBLANK(V121),ISBLANK(V122),ISBLANK(W121),LEFT(W121,4)="jour",LEFT(W121,4)="form"),0,IF(COUNTIF(fériés,V$3)&gt;0,MOD((V122-V121),1)*1,MOD((V122-V121),1))))</f>
        <v>0</v>
      </c>
      <c r="W123" s="66">
        <f ca="1">IF(V$3&gt;$BI$4,0,IF(AND(ISNUMBER(V121),ISNUMBER(V122),OR(LEFT(W121,4)="jour",LEFT(W121,4)="form")),IF(COUNTIF(fériés,V$3)&gt;0,MOD(-$BH$4+(V122-V121),1)*1,MOD(-$BH$4+(V122-V121),1)),IF(AND(ISBLANK(V121),ISBLANK(V122)),IF(OR(W121="r",W121="c",W121="a",W121="m",W121="f",W121="cp",W121="s",W121="congé parent"),$BH$3,0),0)))</f>
        <v>0</v>
      </c>
      <c r="X123" s="66">
        <f ca="1">IF(X$3&gt;$BI$4,0,IF(OR(ISBLANK(X121),ISBLANK(X122),ISBLANK(Y121),LEFT(Y121,4)="jour",LEFT(Y121,4)="form"),0,IF(COUNTIF(fériés,X$3)&gt;0,MOD((X122-X121),1)*1,MOD((X122-X121),1))))</f>
        <v>0</v>
      </c>
      <c r="Y123" s="66">
        <f ca="1">IF(X$3&gt;$BI$4,0,IF(AND(ISNUMBER(X121),ISNUMBER(X122),OR(LEFT(Y121,4)="jour",LEFT(Y121,4)="form")),IF(COUNTIF(fériés,X$3)&gt;0,MOD(-$BH$4+(X122-X121),1)*1,MOD(-$BH$4+(X122-X121),1)),IF(AND(ISBLANK(X121),ISBLANK(X122)),IF(OR(Y121="r",Y121="c",Y121="a",Y121="m",Y121="f",Y121="cp",Y121="s",Y121="congé parent"),$BH$3,0),0)))</f>
        <v>0</v>
      </c>
      <c r="Z123" s="86">
        <f ca="1">IF(Z$3&gt;$BI$4,0,IF(OR(ISBLANK(Z121),ISBLANK(Z122),ISBLANK(AA121),LEFT(AA121,4)="jour",LEFT(AA121,4)="form"),0,IF(COUNTIF(fériés,Z$3)&gt;0,MOD((Z122-Z121),1)*1,MOD((Z122-Z121),1))))</f>
        <v>0</v>
      </c>
      <c r="AA123" s="86">
        <f ca="1">IF(Z$3&gt;$BI$4,0,IF(AND(ISNUMBER(Z121),ISNUMBER(Z122),OR(LEFT(AA121,4)="jour",LEFT(AA121,4)="form")),IF(COUNTIF(fériés,Z$3)&gt;0,MOD(-$BH$4+(Z122-Z121),1)*1,MOD(-$BH$4+(Z122-Z121),1)),IF(AND(ISBLANK(Z121),ISBLANK(Z122)),IF(OR(AA121="r",AA121="c",AA121="a",AA121="m",AA121="f",AA121="cp",AA121="s",AA121="congé parent"),$BH$3,0),0)))</f>
        <v>0</v>
      </c>
      <c r="AB123" s="86">
        <f ca="1">IF(AB$3&gt;$BI$4,0,IF(OR(ISBLANK(AB121),ISBLANK(AB122),ISBLANK(AC121),LEFT(AC121,4)="jour",LEFT(AC121,4)="form"),0,IF(COUNTIF(fériés,AB$3)&gt;0,MOD((AB122-AB121),1)*1,MOD((AB122-AB121),1))))</f>
        <v>0</v>
      </c>
      <c r="AC123" s="86">
        <f ca="1">IF(AB$3&gt;$BI$4,0,IF(AND(ISNUMBER(AB121),ISNUMBER(AB122),OR(LEFT(AC121,4)="jour",LEFT(AC121,4)="form")),IF(COUNTIF(fériés,AB$3)&gt;0,MOD(-$BH$4+(AB122-AB121),1)*1,MOD(-$BH$4+(AB122-AB121),1)),IF(AND(ISBLANK(AB121),ISBLANK(AB122)),IF(OR(AC121="r",AC121="c",AC121="a",AC121="m",AC121="f",AC121="cp",AC121="s",AC121="congé parent"),$BH$3,0),0)))</f>
        <v>0</v>
      </c>
      <c r="AD123" s="61"/>
      <c r="AE123" s="66">
        <f ca="1">IF(AE$3&gt;$BI$4,0,IF(OR(ISBLANK(AE121),ISBLANK(AE122),ISBLANK(AF121),LEFT(AF121,4)="jour",LEFT(AF121,4)="form"),0,IF(COUNTIF(fériés,AE$3)&gt;0,MOD((AE122-AE121),1)*1,MOD((AE122-AE121),1))))</f>
        <v>0</v>
      </c>
      <c r="AF123" s="66">
        <f ca="1">IF(AE$3&gt;$BI$4,0,IF(AND(ISNUMBER(AE121),ISNUMBER(AE122),OR(LEFT(AF121,4)="jour",LEFT(AF121,4)="form")),IF(COUNTIF(fériés,AE$3)&gt;0,MOD(-$BH$4+(AE122-AE121),1)*1,MOD(-$BH$4+(AE122-AE121),1)),IF(AND(ISBLANK(AE121),ISBLANK(AE122)),IF(OR(AF121="r",AF121="c",AF121="a",AF121="m",AF121="f",AF121="cp",AF121="s",AF121="congé parent"),$BH$3,0),0)))</f>
        <v>0</v>
      </c>
      <c r="AG123" s="86">
        <f ca="1">IF(AG$3&gt;$BI$4,0,IF(OR(ISBLANK(AG121),ISBLANK(AG122),ISBLANK(AH121),LEFT(AH121,4)="jour",LEFT(AH121,4)="form"),0,IF(COUNTIF(fériés,AG$3)&gt;0,MOD((AG122-AG121),1)*1,MOD((AG122-AG121),1))))</f>
        <v>0</v>
      </c>
      <c r="AH123" s="86">
        <f ca="1">IF(AG$3&gt;$BI$4,0,IF(AND(ISNUMBER(AG121),ISNUMBER(AG122),OR(LEFT(AH121,4)="jour",LEFT(AH121,4)="form")),IF(COUNTIF(fériés,AG$3)&gt;0,MOD(-$BH$4+(AG122-AG121),1)*1,MOD(-$BH$4+(AG122-AG121),1)),IF(AND(ISBLANK(AG121),ISBLANK(AG122)),IF(OR(AH121="r",AH121="c",AH121="a",AH121="m",AH121="f",AH121="cp",AH121="s",AH121="congé parent"),$BH$3,0),0)))</f>
        <v>0</v>
      </c>
      <c r="AI123" s="66">
        <f ca="1">IF(AI$3&gt;$BI$4,0,IF(OR(ISBLANK(AI121),ISBLANK(AI122),ISBLANK(AJ121),LEFT(AJ121,4)="jour",LEFT(AJ121,4)="form"),0,IF(COUNTIF(fériés,AI$3)&gt;0,MOD((AI122-AI121),1)*1,MOD((AI122-AI121),1))))</f>
        <v>0</v>
      </c>
      <c r="AJ123" s="66">
        <f ca="1">IF(AI$3&gt;$BI$4,0,IF(AND(ISNUMBER(AI121),ISNUMBER(AI122),OR(LEFT(AJ121,4)="jour",LEFT(AJ121,4)="form")),IF(COUNTIF(fériés,AI$3)&gt;0,MOD(-$BH$4+(AI122-AI121),1)*1,MOD(-$BH$4+(AI122-AI121),1)),IF(AND(ISBLANK(AI121),ISBLANK(AI122)),IF(OR(AJ121="r",AJ121="c",AJ121="a",AJ121="m",AJ121="f",AJ121="cp",AJ121="s",AJ121="congé parent"),$BH$3,0),0)))</f>
        <v>0</v>
      </c>
      <c r="AK123" s="66">
        <f ca="1">IF(AK$3&gt;$BI$4,0,IF(OR(ISBLANK(AK121),ISBLANK(AK122),ISBLANK(AL121),LEFT(AL121,4)="jour",LEFT(AL121,4)="form"),0,IF(COUNTIF(fériés,AK$3)&gt;0,MOD((AK122-AK121),1)*1,MOD((AK122-AK121),1))))</f>
        <v>0</v>
      </c>
      <c r="AL123" s="66">
        <f ca="1">IF(AK$3&gt;$BI$4,0,IF(AND(ISNUMBER(AK121),ISNUMBER(AK122),OR(LEFT(AL121,4)="jour",LEFT(AL121,4)="form")),IF(COUNTIF(fériés,AK$3)&gt;0,MOD(-$BH$4+(AK122-AK121),1)*1,MOD(-$BH$4+(AK122-AK121),1)),IF(AND(ISBLANK(AK121),ISBLANK(AK122)),IF(OR(AL121="r",AL121="c",AL121="a",AL121="m",AL121="f",AL121="cp",AL121="s",AL121="congé parent"),$BH$3,0),0)))</f>
        <v>0</v>
      </c>
      <c r="AM123" s="66">
        <f ca="1">IF(AM$3&gt;$BI$4,0,IF(OR(ISBLANK(AM121),ISBLANK(AM122),ISBLANK(AN121),LEFT(AN121,4)="jour",LEFT(AN121,4)="form"),0,IF(COUNTIF(fériés,AM$3)&gt;0,MOD((AM122-AM121),1)*1,MOD((AM122-AM121),1))))</f>
        <v>0</v>
      </c>
      <c r="AN123" s="66">
        <f ca="1">IF(AM$3&gt;$BI$4,0,IF(AND(ISNUMBER(AM121),ISNUMBER(AM122),OR(LEFT(AN121,4)="jour",LEFT(AN121,4)="form")),IF(COUNTIF(fériés,AM$3)&gt;0,MOD(-$BH$4+(AM122-AM121),1)*1,MOD(-$BH$4+(AM122-AM121),1)),IF(AND(ISBLANK(AM121),ISBLANK(AM122)),IF(OR(AN121="r",AN121="c",AN121="a",AN121="m",AN121="f",AN121="cp",AN121="s",AN121="congé parent"),$BH$3,0),0)))</f>
        <v>0</v>
      </c>
      <c r="AO123" s="86">
        <f ca="1">IF(AO$3&gt;$BI$4,0,IF(OR(ISBLANK(AO121),ISBLANK(AO122),ISBLANK(AP121),LEFT(AP121,4)="jour",LEFT(AP121,4)="form"),0,IF(COUNTIF(fériés,AO$3)&gt;0,MOD((AO122-AO121),1)*1,MOD((AO122-AO121),1))))</f>
        <v>0</v>
      </c>
      <c r="AP123" s="86">
        <f ca="1">IF(AO$3&gt;$BI$4,0,IF(AND(ISNUMBER(AO121),ISNUMBER(AO122),OR(LEFT(AP121,4)="jour",LEFT(AP121,4)="form")),IF(COUNTIF(fériés,AO$3)&gt;0,MOD(-$BH$4+(AO122-AO121),1)*1,MOD(-$BH$4+(AO122-AO121),1)),IF(AND(ISBLANK(AO121),ISBLANK(AO122)),IF(OR(AP121="r",AP121="c",AP121="a",AP121="m",AP121="f",AP121="cp",AP121="s",AP121="congé parent"),$BH$3,0),0)))</f>
        <v>0</v>
      </c>
      <c r="AQ123" s="86">
        <f ca="1">IF(AQ$3&gt;$BI$4,0,IF(OR(ISBLANK(AQ121),ISBLANK(AQ122),ISBLANK(AR121),LEFT(AR121,4)="jour",LEFT(AR121,4)="form"),0,IF(COUNTIF(fériés,AQ$3)&gt;0,MOD((AQ122-AQ121),1)*1,MOD((AQ122-AQ121),1))))</f>
        <v>0</v>
      </c>
      <c r="AR123" s="86">
        <f ca="1">IF(AQ$3&gt;$BI$4,0,IF(AND(ISNUMBER(AQ121),ISNUMBER(AQ122),OR(LEFT(AR121,4)="jour",LEFT(AR121,4)="form")),IF(COUNTIF(fériés,AQ$3)&gt;0,MOD(-$BH$4+(AQ122-AQ121),1)*1,MOD(-$BH$4+(AQ122-AQ121),1)),IF(AND(ISBLANK(AQ121),ISBLANK(AQ122)),IF(OR(AR121="r",AR121="c",AR121="a",AR121="m",AR121="f",AR121="cp",AR121="s",AR121="congé parent"),$BH$3,0),0)))</f>
        <v>0</v>
      </c>
      <c r="AS123" s="61"/>
      <c r="AT123" s="66">
        <f ca="1">IF(AT$3&gt;$BI$4,0,IF(OR(ISBLANK(AT121),ISBLANK(AT122),ISBLANK(AU121),LEFT(AU121,4)="jour",LEFT(AU121,4)="form"),0,IF(COUNTIF(fériés,AT$3)&gt;0,MOD((AT122-AT121),1)*1,MOD((AT122-AT121),1))))</f>
        <v>0</v>
      </c>
      <c r="AU123" s="66">
        <f ca="1">IF(AT$3&gt;$BI$4,0,IF(AND(ISNUMBER(AT121),ISNUMBER(AT122),OR(LEFT(AU121,4)="jour",LEFT(AU121,4)="form")),IF(COUNTIF(fériés,AT$3)&gt;0,MOD(-$BH$4+(AT122-AT121),1)*1,MOD(-$BH$4+(AT122-AT121),1)),IF(AND(ISBLANK(AT121),ISBLANK(AT122)),IF(OR(AU121="r",AU121="c",AU121="a",AU121="m",AU121="f",AU121="cp",AU121="s",AU121="congé parent"),$BH$3,0),0)))</f>
        <v>0</v>
      </c>
      <c r="AV123" s="86">
        <f ca="1">IF(AV$3&gt;$BI$4,0,IF(OR(ISBLANK(AV121),ISBLANK(AV122),ISBLANK(AW121),LEFT(AW121,4)="jour",LEFT(AW121,4)="form"),0,IF(COUNTIF(fériés,AV$3)&gt;0,MOD((AV122-AV121),1)*1,MOD((AV122-AV121),1))))</f>
        <v>0</v>
      </c>
      <c r="AW123" s="86">
        <f ca="1">IF(AV$3&gt;$BI$4,0,IF(AND(ISNUMBER(AV121),ISNUMBER(AV122),OR(LEFT(AW121,4)="jour",LEFT(AW121,4)="form")),IF(COUNTIF(fériés,AV$3)&gt;0,MOD(-$BH$4+(AV122-AV121),1)*1,MOD(-$BH$4+(AV122-AV121),1)),IF(AND(ISBLANK(AV121),ISBLANK(AV122)),IF(OR(AW121="r",AW121="c",AW121="a",AW121="m",AW121="f",AW121="cp",AW121="s",AW121="congé parent"),$BH$3,0),0)))</f>
        <v>0</v>
      </c>
      <c r="AX123" s="66">
        <f ca="1">IF(AX$3&gt;$BI$4,0,IF(OR(ISBLANK(AX121),ISBLANK(AX122),ISBLANK(AY121),LEFT(AY121,4)="jour",LEFT(AY121,4)="form"),0,IF(COUNTIF(fériés,AX$3)&gt;0,MOD((AX122-AX121),1)*1,MOD((AX122-AX121),1))))</f>
        <v>0</v>
      </c>
      <c r="AY123" s="66">
        <f ca="1">IF(AX$3&gt;$BI$4,0,IF(AND(ISNUMBER(AX121),ISNUMBER(AX122),OR(LEFT(AY121,4)="jour",LEFT(AY121,4)="form")),IF(COUNTIF(fériés,AX$3)&gt;0,MOD(-$BH$4+(AX122-AX121),1)*1,MOD(-$BH$4+(AX122-AX121),1)),IF(AND(ISBLANK(AX121),ISBLANK(AX122)),IF(OR(AY121="r",AY121="c",AY121="a",AY121="m",AY121="f",AY121="cp",AY121="s",AY121="congé parent"),$BH$3,0),0)))</f>
        <v>0</v>
      </c>
      <c r="AZ123" s="66">
        <f ca="1">IF(AZ$3&gt;$BI$4,0,IF(OR(ISBLANK(AZ121),ISBLANK(AZ122),ISBLANK(BA121),LEFT(BA121,4)="jour",LEFT(BA121,4)="form"),0,IF(COUNTIF(fériés,AZ$3)&gt;0,MOD((AZ122-AZ121),1)*1,MOD((AZ122-AZ121),1))))</f>
        <v>0</v>
      </c>
      <c r="BA123" s="66">
        <f ca="1">IF(AZ$3&gt;$BI$4,0,IF(AND(ISNUMBER(AZ121),ISNUMBER(AZ122),OR(LEFT(BA121,4)="jour",LEFT(BA121,4)="form")),IF(COUNTIF(fériés,AZ$3)&gt;0,MOD(-$BH$4+(AZ122-AZ121),1)*1,MOD(-$BH$4+(AZ122-AZ121),1)),IF(AND(ISBLANK(AZ121),ISBLANK(AZ122)),IF(OR(BA121="r",BA121="c",BA121="a",BA121="m",BA121="f",BA121="cp",BA121="s",BA121="congé parent"),$BH$3,0),0)))</f>
        <v>0</v>
      </c>
      <c r="BB123" s="66">
        <f ca="1">IF(BB$3&gt;$BI$4,0,IF(OR(ISBLANK(BB121),ISBLANK(BB122),ISBLANK(BC121),LEFT(BC121,4)="jour",LEFT(BC121,4)="form"),0,IF(COUNTIF(fériés,BB$3)&gt;0,MOD((BB122-BB121),1)*1,MOD((BB122-BB121),1))))</f>
        <v>0</v>
      </c>
      <c r="BC123" s="66">
        <f ca="1">IF(BB$3&gt;$BI$4,0,IF(AND(ISNUMBER(BB121),ISNUMBER(BB122),OR(LEFT(BC121,4)="jour",LEFT(BC121,4)="form")),IF(COUNTIF(fériés,BB$3)&gt;0,MOD(-$BH$4+(BB122-BB121),1)*1,MOD(-$BH$4+(BB122-BB121),1)),IF(AND(ISBLANK(BB121),ISBLANK(BB122)),IF(OR(BC121="r",BC121="c",BC121="a",BC121="m",BC121="f",BC121="cp",BC121="s",BC121="congé parent"),$BH$3,0),0)))</f>
        <v>0</v>
      </c>
      <c r="BD123" s="66">
        <f ca="1">IF(BD$3&gt;$BI$4,0,IF(OR(ISBLANK(BD121),ISBLANK(BD122),ISBLANK(BE121),LEFT(BE121,4)="jour",LEFT(BE121,4)="form"),0,IF(COUNTIF(fériés,BD$3)&gt;0,MOD((BD122-BD121),1)*1,MOD((BD122-BD121),1))))</f>
        <v>0</v>
      </c>
      <c r="BE123" s="66">
        <f ca="1">IF(BD$3&gt;$BI$4,0,IF(AND(ISNUMBER(BD121),ISNUMBER(BD122),OR(LEFT(BE121,4)="jour",LEFT(BE121,4)="form")),IF(COUNTIF(fériés,BD$3)&gt;0,MOD(-$BH$4+(BD122-BD121),1)*1,MOD(-$BH$4+(BD122-BD121),1)),IF(AND(ISBLANK(BD121),ISBLANK(BD122)),IF(OR(BE121="r",BE121="c",BE121="a",BE121="m",BE121="f",BE121="cp",BE121="s",BE121="congé parent"),$BH$3,0),0)))</f>
        <v>0</v>
      </c>
      <c r="BF123" s="66">
        <f ca="1">IF(BF$3&gt;$BI$4,0,IF(OR(ISBLANK(BF121),ISBLANK(BF122),ISBLANK(BG121),LEFT(BG121,4)="jour",LEFT(BG121,4)="form"),0,IF(COUNTIF(fériés,BF$3)&gt;0,MOD((BF122-BF121),1)*1,MOD((BF122-BF121),1))))</f>
        <v>0</v>
      </c>
      <c r="BG123" s="66">
        <f ca="1">IF(BF$3&gt;$BI$4,0,IF(AND(ISNUMBER(BF121),ISNUMBER(BF122),OR(LEFT(BG121,4)="jour",LEFT(BG121,4)="form")),IF(COUNTIF(fériés,BF$3)&gt;0,MOD(-$BH$4+(BF122-BF121),1)*1,MOD(-$BH$4+(BF122-BF121),1)),IF(AND(ISBLANK(BF121),ISBLANK(BF122)),IF(OR(BG121="r",BG121="c",BG121="a",BG121="m",BG121="f",BG121="cp",BG121="s",BG121="congé parent"),$BH$3,0),0)))</f>
        <v>0</v>
      </c>
      <c r="BH123" s="12">
        <f ca="1">SUM(B123:BG123)</f>
        <v>0.95000000000000018</v>
      </c>
    </row>
    <row r="124" spans="1:60" ht="15" customHeight="1" thickBot="1" x14ac:dyDescent="0.4">
      <c r="A124" s="52"/>
      <c r="B124" s="66" t="str">
        <f>IF(RIGHT(C121,4)="cuht","171",IF(RIGHT(C121,4)="netu","172",IF(RIGHT(C121,4)="auht","173",IF(OR(RIGHT(C121,4)="ppou",RIGHT(C121,5)="prepa"),"360",IF(RIGHT(C121,4)="cpou","361",IF(OR(RIGHT(C121,4)="apou",RIGHT(C121,6)="molinf"),"363",IF(RIGHT(C121,4)="netp","364",IF(RIGHT(C121,4)="cmtr","365",IF(LEFT(C121,4)="form","873",IF(RIGHT(C121,7)="ce-cppt","902",""))))))))))</f>
        <v/>
      </c>
      <c r="C124" s="66" t="str">
        <f>IF(B124="","",IF(OR(B$3=Recap!$A$50,B$3=Recap!$A$51,B$3=Recap!$A$52,B$3=Recap!$A$53,B$3=Recap!$A$54,B$3=Recap!$A$55,B$3=Recap!$A$56,B$3=Recap!$A$57,B$3=Recap!$A$58,B$3=Recap!$A$59,B$3=Recap!$A$60,B$3=Recap!$A$61),(B123+C123)/1,B123+C123))</f>
        <v/>
      </c>
      <c r="D124" s="66" t="str">
        <f>IF(RIGHT(E121,4)="cuht","171",IF(RIGHT(E121,4)="netu","172",IF(RIGHT(E121,4)="auht","173",IF(OR(RIGHT(E121,4)="ppou",RIGHT(E121,5)="prepa"),"360",IF(RIGHT(E121,4)="cpou","361",IF(OR(RIGHT(E121,4)="apou",RIGHT(E121,6)="molinf"),"363",IF(RIGHT(E121,4)="netp","364",IF(RIGHT(E121,4)="cmtr","365",IF(LEFT(E121,4)="form","873",IF(RIGHT(E121,7)="ce-cppt","902",""))))))))))</f>
        <v>363</v>
      </c>
      <c r="E124" s="66">
        <f ca="1">IF(D124="","",IF(OR(D$3=Recap!$A$50,D$3=Recap!$A$51,D$3=Recap!$A$52,D$3=Recap!$A$53,D$3=Recap!$A$54,D$3=Recap!$A$55,D$3=Recap!$A$56,D$3=Recap!$A$57,D$3=Recap!$A$58,D$3=Recap!$A$59,D$3=Recap!$A$60,D$3=Recap!$A$61),(D123+E123)/1,D123+E123))</f>
        <v>0.31666666666666671</v>
      </c>
      <c r="F124" s="66" t="str">
        <f>IF(RIGHT(G121,4)="cuht","171",IF(RIGHT(G121,4)="netu","172",IF(RIGHT(G121,4)="auht","173",IF(OR(RIGHT(G121,4)="ppou",RIGHT(G121,5)="prepa"),"360",IF(RIGHT(G121,4)="cpou","361",IF(OR(RIGHT(G121,4)="apou",RIGHT(G121,6)="molinf"),"363",IF(RIGHT(G121,4)="netp","364",IF(RIGHT(G121,4)="cmtr","365",IF(LEFT(G121,4)="form","873",IF(RIGHT(G121,7)="ce-cppt","902",""))))))))))</f>
        <v>363</v>
      </c>
      <c r="G124" s="66">
        <f ca="1">IF(F124="","",IF(OR(F$3=Recap!$A$50,F$3=Recap!$A$51,F$3=Recap!$A$52,F$3=Recap!$A$53,F$3=Recap!$A$54,F$3=Recap!$A$55,F$3=Recap!$A$56,F$3=Recap!$A$57,F$3=Recap!$A$58,F$3=Recap!$A$59,F$3=Recap!$A$60,F$3=Recap!$A$61),(F123+G123)/1,F123+G123))</f>
        <v>0.31666666666666671</v>
      </c>
      <c r="H124" s="66" t="str">
        <f>IF(RIGHT(I121,4)="cuht","171",IF(RIGHT(I121,4)="netu","172",IF(RIGHT(I121,4)="auht","173",IF(OR(RIGHT(I121,4)="ppou",RIGHT(I121,5)="prepa"),"360",IF(RIGHT(I121,4)="cpou","361",IF(OR(RIGHT(I121,4)="apou",RIGHT(I121,6)="molinf"),"363",IF(RIGHT(I121,4)="netp","364",IF(RIGHT(I121,4)="cmtr","365",IF(LEFT(I121,4)="form","873",IF(RIGHT(I121,7)="ce-cppt","902",""))))))))))</f>
        <v>363</v>
      </c>
      <c r="I124" s="66">
        <f ca="1">IF(H124="","",IF(OR(H$3=Recap!$A$50,H$3=Recap!$A$51,H$3=Recap!$A$52,H$3=Recap!$A$53,H$3=Recap!$A$54,H$3=Recap!$A$55,H$3=Recap!$A$56,H$3=Recap!$A$57,H$3=Recap!$A$58,H$3=Recap!$A$59,H$3=Recap!$A$60,H$3=Recap!$A$61),(H123+I123)/1,H123+I123))</f>
        <v>0.31666666666666671</v>
      </c>
      <c r="J124" s="66" t="str">
        <f>IF(RIGHT(K121,4)="cuht","171",IF(RIGHT(K121,4)="netu","172",IF(RIGHT(K121,4)="auht","173",IF(OR(RIGHT(K121,4)="ppou",RIGHT(K121,5)="prepa"),"360",IF(RIGHT(K121,4)="cpou","361",IF(OR(RIGHT(K121,4)="apou",RIGHT(K121,6)="molinf"),"363",IF(RIGHT(K121,4)="netp","364",IF(RIGHT(K121,4)="cmtr","365",IF(LEFT(K121,4)="form","873",IF(RIGHT(K121,7)="ce-cppt","902",""))))))))))</f>
        <v/>
      </c>
      <c r="K124" s="66" t="str">
        <f>IF(J124="","",IF(OR(J$3=Recap!$A$50,J$3=Recap!$A$51,J$3=Recap!$A$52,J$3=Recap!$A$53,J$3=Recap!$A$54,J$3=Recap!$A$55,J$3=Recap!$A$56,J$3=Recap!$A$57,J$3=Recap!$A$58,J$3=Recap!$A$59,J$3=Recap!$A$60,J$3=Recap!$A$61),(J123+K123)/1,J123+K123))</f>
        <v/>
      </c>
      <c r="L124" s="86" t="str">
        <f>IF(RIGHT(M121,4)="cuht","171",IF(RIGHT(M121,4)="netu","172",IF(RIGHT(M121,4)="auht","173",IF(OR(RIGHT(M121,4)="ppou",RIGHT(M121,5)="prepa"),"360",IF(RIGHT(M121,4)="cpou","361",IF(OR(RIGHT(M121,4)="apou",RIGHT(M121,6)="molinf"),"363",IF(RIGHT(M121,4)="netp","364",IF(RIGHT(M121,4)="cmtr","365",IF(LEFT(M121,4)="form","873",IF(RIGHT(M121,7)="ce-cppt","902",""))))))))))</f>
        <v/>
      </c>
      <c r="M124" s="86" t="str">
        <f>IF(L124="","",IF(OR(L$3=Recap!$A$50,L$3=Recap!$A$51,L$3=Recap!$A$52,L$3=Recap!$A$53,L$3=Recap!$A$54,L$3=Recap!$A$55,L$3=Recap!$A$56,L$3=Recap!$A$57,L$3=Recap!$A$58,L$3=Recap!$A$59,L$3=Recap!$A$60,L$3=Recap!$A$61),(L123+M123)/1,L123+M123))</f>
        <v/>
      </c>
      <c r="N124" s="86" t="str">
        <f>IF(RIGHT(O121,4)="cuht","171",IF(RIGHT(O121,4)="netu","172",IF(RIGHT(O121,4)="auht","173",IF(OR(RIGHT(O121,4)="ppou",RIGHT(O121,5)="prepa"),"360",IF(RIGHT(O121,4)="cpou","361",IF(OR(RIGHT(O121,4)="apou",RIGHT(O121,6)="molinf"),"363",IF(RIGHT(O121,4)="netp","364",IF(RIGHT(O121,4)="cmtr","365",IF(LEFT(O121,4)="form","873",IF(RIGHT(O121,7)="ce-cppt","902",""))))))))))</f>
        <v/>
      </c>
      <c r="O124" s="86" t="str">
        <f>IF(N124="","",IF(OR(N$3=Recap!$A$50,N$3=Recap!$A$51,N$3=Recap!$A$52,N$3=Recap!$A$53,N$3=Recap!$A$54,N$3=Recap!$A$55,N$3=Recap!$A$56,N$3=Recap!$A$57,N$3=Recap!$A$58,N$3=Recap!$A$59,N$3=Recap!$A$60,N$3=Recap!$A$61),(N123+O123)/1,N123+O123))</f>
        <v/>
      </c>
      <c r="P124" s="66" t="str">
        <f>IF(RIGHT(Q121,4)="cuht","171",IF(RIGHT(Q121,4)="netu","172",IF(RIGHT(Q121,4)="auht","173",IF(OR(RIGHT(Q121,4)="ppou",RIGHT(Q121,5)="prepa"),"360",IF(RIGHT(Q121,4)="cpou","361",IF(OR(RIGHT(Q121,4)="apou",RIGHT(Q121,6)="molinf"),"363",IF(RIGHT(Q121,4)="netp","364",IF(RIGHT(Q121,4)="cmtr","365",IF(LEFT(Q121,4)="form","873",IF(RIGHT(Q121,7)="ce-cppt","902",""))))))))))</f>
        <v/>
      </c>
      <c r="Q124" s="66" t="str">
        <f>IF(P124="","",IF(OR(P$3=Recap!$A$50,P$3=Recap!$A$51,P$3=Recap!$A$52,P$3=Recap!$A$53,P$3=Recap!$A$54,P$3=Recap!$A$55,P$3=Recap!$A$56,P$3=Recap!$A$57,P$3=Recap!$A$58,P$3=Recap!$A$59,P$3=Recap!$A$60,P$3=Recap!$A$61),(P123+Q123)/1,P123+Q123))</f>
        <v/>
      </c>
      <c r="R124" s="66" t="str">
        <f>IF(RIGHT(S121,4)="cuht","171",IF(RIGHT(S121,4)="netu","172",IF(RIGHT(S121,4)="auht","173",IF(OR(RIGHT(S121,4)="ppou",RIGHT(S121,5)="prepa"),"360",IF(RIGHT(S121,4)="cpou","361",IF(OR(RIGHT(S121,4)="apou",RIGHT(S121,6)="molinf"),"363",IF(RIGHT(S121,4)="netp","364",IF(RIGHT(S121,4)="cmtr","365",IF(LEFT(S121,4)="form","873",IF(RIGHT(S121,7)="ce-cppt","902",""))))))))))</f>
        <v/>
      </c>
      <c r="S124" s="66" t="str">
        <f>IF(R124="","",IF(OR(R$3=Recap!$A$50,R$3=Recap!$A$51,R$3=Recap!$A$52,R$3=Recap!$A$53,R$3=Recap!$A$54,R$3=Recap!$A$55,R$3=Recap!$A$56,R$3=Recap!$A$57,R$3=Recap!$A$58,R$3=Recap!$A$59,R$3=Recap!$A$60,R$3=Recap!$A$61),(R123+S123)/1,R123+S123))</f>
        <v/>
      </c>
      <c r="T124" s="66" t="str">
        <f>IF(RIGHT(U121,4)="cuht","171",IF(RIGHT(U121,4)="netu","172",IF(RIGHT(U121,4)="auht","173",IF(OR(RIGHT(U121,4)="ppou",RIGHT(U121,5)="prepa"),"360",IF(RIGHT(U121,4)="cpou","361",IF(OR(RIGHT(U121,4)="apou",RIGHT(U121,6)="molinf"),"363",IF(RIGHT(U121,4)="netp","364",IF(RIGHT(U121,4)="cmtr","365",IF(LEFT(U121,4)="form","873",IF(RIGHT(U121,7)="ce-cppt","902",""))))))))))</f>
        <v/>
      </c>
      <c r="U124" s="66" t="str">
        <f>IF(T124="","",IF(OR(T$3=Recap!$A$50,T$3=Recap!$A$51,T$3=Recap!$A$52,T$3=Recap!$A$53,T$3=Recap!$A$54,T$3=Recap!$A$55,T$3=Recap!$A$56,T$3=Recap!$A$57,T$3=Recap!$A$58,T$3=Recap!$A$59,T$3=Recap!$A$60,T$3=Recap!$A$61),(T123+U123)/1,T123+U123))</f>
        <v/>
      </c>
      <c r="V124" s="66" t="str">
        <f>IF(RIGHT(W121,4)="cuht","171",IF(RIGHT(W121,4)="netu","172",IF(RIGHT(W121,4)="auht","173",IF(OR(RIGHT(W121,4)="ppou",RIGHT(W121,5)="prepa"),"360",IF(RIGHT(W121,4)="cpou","361",IF(OR(RIGHT(W121,4)="apou",RIGHT(W121,6)="molinf"),"363",IF(RIGHT(W121,4)="netp","364",IF(RIGHT(W121,4)="cmtr","365",IF(LEFT(W121,4)="form","873",IF(RIGHT(W121,7)="ce-cppt","902",""))))))))))</f>
        <v/>
      </c>
      <c r="W124" s="66" t="str">
        <f>IF(V124="","",IF(OR(V$3=Recap!$A$50,V$3=Recap!$A$51,V$3=Recap!$A$52,V$3=Recap!$A$53,V$3=Recap!$A$54,V$3=Recap!$A$55,V$3=Recap!$A$56,V$3=Recap!$A$57,V$3=Recap!$A$58,V$3=Recap!$A$59,V$3=Recap!$A$60,V$3=Recap!$A$61),(V123+W123)/1,V123+W123))</f>
        <v/>
      </c>
      <c r="X124" s="66" t="str">
        <f>IF(RIGHT(Y121,4)="cuht","171",IF(RIGHT(Y121,4)="netu","172",IF(RIGHT(Y121,4)="auht","173",IF(OR(RIGHT(Y121,4)="ppou",RIGHT(Y121,5)="prepa"),"360",IF(RIGHT(Y121,4)="cpou","361",IF(OR(RIGHT(Y121,4)="apou",RIGHT(Y121,6)="molinf"),"363",IF(RIGHT(Y121,4)="netp","364",IF(RIGHT(Y121,4)="cmtr","365",IF(LEFT(Y121,4)="form","873",IF(RIGHT(Y121,7)="ce-cppt","902",""))))))))))</f>
        <v/>
      </c>
      <c r="Y124" s="66" t="str">
        <f>IF(X124="","",IF(OR(X$3=Recap!$A$50,X$3=Recap!$A$51,X$3=Recap!$A$52,X$3=Recap!$A$53,X$3=Recap!$A$54,X$3=Recap!$A$55,X$3=Recap!$A$56,X$3=Recap!$A$57,X$3=Recap!$A$58,X$3=Recap!$A$59,X$3=Recap!$A$60,X$3=Recap!$A$61),(X123+Y123)/1,X123+Y123))</f>
        <v/>
      </c>
      <c r="Z124" s="86" t="str">
        <f>IF(RIGHT(AA121,4)="cuht","171",IF(RIGHT(AA121,4)="netu","172",IF(RIGHT(AA121,4)="auht","173",IF(OR(RIGHT(AA121,4)="ppou",RIGHT(AA121,5)="prepa"),"360",IF(RIGHT(AA121,4)="cpou","361",IF(OR(RIGHT(AA121,4)="apou",RIGHT(AA121,6)="molinf"),"363",IF(RIGHT(AA121,4)="netp","364",IF(RIGHT(AA121,4)="cmtr","365",IF(LEFT(AA121,4)="form","873",IF(RIGHT(AA121,7)="ce-cppt","902",""))))))))))</f>
        <v/>
      </c>
      <c r="AA124" s="86" t="str">
        <f>IF(Z124="","",IF(OR(Z$3=Recap!$A$50,Z$3=Recap!$A$51,Z$3=Recap!$A$52,Z$3=Recap!$A$53,Z$3=Recap!$A$54,Z$3=Recap!$A$55,Z$3=Recap!$A$56,Z$3=Recap!$A$57,Z$3=Recap!$A$58,Z$3=Recap!$A$59,Z$3=Recap!$A$60,Z$3=Recap!$A$61),(Z123+AA123)/1,Z123+AA123))</f>
        <v/>
      </c>
      <c r="AB124" s="86" t="str">
        <f>IF(RIGHT(AC121,4)="cuht","171",IF(RIGHT(AC121,4)="netu","172",IF(RIGHT(AC121,4)="auht","173",IF(OR(RIGHT(AC121,4)="ppou",RIGHT(AC121,5)="prepa"),"360",IF(RIGHT(AC121,4)="cpou","361",IF(OR(RIGHT(AC121,4)="apou",RIGHT(AC121,6)="molinf"),"363",IF(RIGHT(AC121,4)="netp","364",IF(RIGHT(AC121,4)="cmtr","365",IF(LEFT(AC121,4)="form","873",IF(RIGHT(AC121,7)="ce-cppt","902",""))))))))))</f>
        <v/>
      </c>
      <c r="AC124" s="86" t="str">
        <f>IF(AB124="","",IF(OR(AB$3=Recap!$A$50,AB$3=Recap!$A$51,AB$3=Recap!$A$52,AB$3=Recap!$A$53,AB$3=Recap!$A$54,AB$3=Recap!$A$55,AB$3=Recap!$A$56,AB$3=Recap!$A$57,AB$3=Recap!$A$58,AB$3=Recap!$A$59,AB$3=Recap!$A$60,AB$3=Recap!$A$61),(AB123+AC123)/1,AB123+AC123))</f>
        <v/>
      </c>
      <c r="AD124" s="61"/>
      <c r="AE124" s="66" t="str">
        <f>IF(RIGHT(AF121,4)="cuht","171",IF(RIGHT(AF121,4)="netu","172",IF(RIGHT(AF121,4)="auht","173",IF(OR(RIGHT(AF121,4)="ppou",RIGHT(AF121,5)="prepa"),"360",IF(RIGHT(AF121,4)="cpou","361",IF(OR(RIGHT(AF121,4)="apou",RIGHT(AF121,6)="molinf"),"363",IF(RIGHT(AF121,4)="netp","364",IF(RIGHT(AF121,4)="cmtr","365",IF(LEFT(AF121,4)="form","873",IF(RIGHT(AF121,7)="ce-cppt","902",""))))))))))</f>
        <v/>
      </c>
      <c r="AF124" s="66" t="str">
        <f>IF(AE124="","",IF(OR(AE$3=Recap!$A$50,AE$3=Recap!$A$51,AE$3=Recap!$A$52,AE$3=Recap!$A$53,AE$3=Recap!$A$54,AE$3=Recap!$A$55,AE$3=Recap!$A$56,AE$3=Recap!$A$57,AE$3=Recap!$A$58,AE$3=Recap!$A$59,AE$3=Recap!$A$60,AE$3=Recap!$A$61),(AE123+AF123)/1,AE123+AF123))</f>
        <v/>
      </c>
      <c r="AG124" s="86" t="str">
        <f>IF(RIGHT(AH121,4)="cuht","171",IF(RIGHT(AH121,4)="netu","172",IF(RIGHT(AH121,4)="auht","173",IF(OR(RIGHT(AH121,4)="ppou",RIGHT(AH121,5)="prepa"),"360",IF(RIGHT(AH121,4)="cpou","361",IF(OR(RIGHT(AH121,4)="apou",RIGHT(AH121,6)="molinf"),"363",IF(RIGHT(AH121,4)="netp","364",IF(RIGHT(AH121,4)="cmtr","365",IF(LEFT(AH121,4)="form","873",IF(RIGHT(AH121,7)="ce-cppt","902",""))))))))))</f>
        <v/>
      </c>
      <c r="AH124" s="86" t="str">
        <f>IF(AG124="","",IF(OR(AG$3=Recap!$A$50,AG$3=Recap!$A$51,AG$3=Recap!$A$52,AG$3=Recap!$A$53,AG$3=Recap!$A$54,AG$3=Recap!$A$55,AG$3=Recap!$A$56,AG$3=Recap!$A$57,AG$3=Recap!$A$58,AG$3=Recap!$A$59,AG$3=Recap!$A$60,AG$3=Recap!$A$61),(AG123+AH123)/1,AG123+AH123))</f>
        <v/>
      </c>
      <c r="AI124" s="66" t="str">
        <f>IF(RIGHT(AJ121,4)="cuht","171",IF(RIGHT(AJ121,4)="netu","172",IF(RIGHT(AJ121,4)="auht","173",IF(OR(RIGHT(AJ121,4)="ppou",RIGHT(AJ121,5)="prepa"),"360",IF(RIGHT(AJ121,4)="cpou","361",IF(OR(RIGHT(AJ121,4)="apou",RIGHT(AJ121,6)="molinf"),"363",IF(RIGHT(AJ121,4)="netp","364",IF(RIGHT(AJ121,4)="cmtr","365",IF(LEFT(AJ121,4)="form","873",IF(RIGHT(AJ121,7)="ce-cppt","902",""))))))))))</f>
        <v/>
      </c>
      <c r="AJ124" s="66" t="str">
        <f>IF(AI124="","",IF(OR(AI$3=Recap!$A$50,AI$3=Recap!$A$51,AI$3=Recap!$A$52,AI$3=Recap!$A$53,AI$3=Recap!$A$54,AI$3=Recap!$A$55,AI$3=Recap!$A$56,AI$3=Recap!$A$57,AI$3=Recap!$A$58,AI$3=Recap!$A$59,AI$3=Recap!$A$60,AI$3=Recap!$A$61),(AI123+AJ123)/1,AI123+AJ123))</f>
        <v/>
      </c>
      <c r="AK124" s="66" t="str">
        <f>IF(RIGHT(AL121,4)="cuht","171",IF(RIGHT(AL121,4)="netu","172",IF(RIGHT(AL121,4)="auht","173",IF(OR(RIGHT(AL121,4)="ppou",RIGHT(AL121,5)="prepa"),"360",IF(RIGHT(AL121,4)="cpou","361",IF(OR(RIGHT(AL121,4)="apou",RIGHT(AL121,6)="molinf"),"363",IF(RIGHT(AL121,4)="netp","364",IF(RIGHT(AL121,4)="cmtr","365",IF(LEFT(AL121,4)="form","873",IF(RIGHT(AL121,7)="ce-cppt","902",""))))))))))</f>
        <v/>
      </c>
      <c r="AL124" s="66" t="str">
        <f>IF(AK124="","",IF(OR(AK$3=Recap!$A$50,AK$3=Recap!$A$51,AK$3=Recap!$A$52,AK$3=Recap!$A$53,AK$3=Recap!$A$54,AK$3=Recap!$A$55,AK$3=Recap!$A$56,AK$3=Recap!$A$57,AK$3=Recap!$A$58,AK$3=Recap!$A$59,AK$3=Recap!$A$60,AK$3=Recap!$A$61),(AK123+AL123)/1,AK123+AL123))</f>
        <v/>
      </c>
      <c r="AM124" s="66" t="str">
        <f>IF(RIGHT(AN121,4)="cuht","171",IF(RIGHT(AN121,4)="netu","172",IF(RIGHT(AN121,4)="auht","173",IF(OR(RIGHT(AN121,4)="ppou",RIGHT(AN121,5)="prepa"),"360",IF(RIGHT(AN121,4)="cpou","361",IF(OR(RIGHT(AN121,4)="apou",RIGHT(AN121,6)="molinf"),"363",IF(RIGHT(AN121,4)="netp","364",IF(RIGHT(AN121,4)="cmtr","365",IF(LEFT(AN121,4)="form","873",IF(RIGHT(AN121,7)="ce-cppt","902",""))))))))))</f>
        <v/>
      </c>
      <c r="AN124" s="66" t="str">
        <f>IF(AM124="","",IF(OR(AM$3=Recap!$A$50,AM$3=Recap!$A$51,AM$3=Recap!$A$52,AM$3=Recap!$A$53,AM$3=Recap!$A$54,AM$3=Recap!$A$55,AM$3=Recap!$A$56,AM$3=Recap!$A$57,AM$3=Recap!$A$58,AM$3=Recap!$A$59,AM$3=Recap!$A$60,AM$3=Recap!$A$61),(AM123+AN123)/1,AM123+AN123))</f>
        <v/>
      </c>
      <c r="AO124" s="86" t="str">
        <f>IF(RIGHT(AP121,4)="cuht","171",IF(RIGHT(AP121,4)="netu","172",IF(RIGHT(AP121,4)="auht","173",IF(OR(RIGHT(AP121,4)="ppou",RIGHT(AP121,5)="prepa"),"360",IF(RIGHT(AP121,4)="cpou","361",IF(OR(RIGHT(AP121,4)="apou",RIGHT(AP121,6)="molinf"),"363",IF(RIGHT(AP121,4)="netp","364",IF(RIGHT(AP121,4)="cmtr","365",IF(LEFT(AP121,4)="form","873",IF(RIGHT(AP121,7)="ce-cppt","902",""))))))))))</f>
        <v/>
      </c>
      <c r="AP124" s="86" t="str">
        <f>IF(AO124="","",IF(OR(AO$3=Recap!$A$50,AO$3=Recap!$A$51,AO$3=Recap!$A$52,AO$3=Recap!$A$53,AO$3=Recap!$A$54,AO$3=Recap!$A$55,AO$3=Recap!$A$56,AO$3=Recap!$A$57,AO$3=Recap!$A$58,AO$3=Recap!$A$59,AO$3=Recap!$A$60,AO$3=Recap!$A$61),(AO123+AP123)/1,AO123+AP123))</f>
        <v/>
      </c>
      <c r="AQ124" s="86" t="str">
        <f>IF(RIGHT(AR121,4)="cuht","171",IF(RIGHT(AR121,4)="netu","172",IF(RIGHT(AR121,4)="auht","173",IF(OR(RIGHT(AR121,4)="ppou",RIGHT(AR121,5)="prepa"),"360",IF(RIGHT(AR121,4)="cpou","361",IF(OR(RIGHT(AR121,4)="apou",RIGHT(AR121,6)="molinf"),"363",IF(RIGHT(AR121,4)="netp","364",IF(RIGHT(AR121,4)="cmtr","365",IF(LEFT(AR121,4)="form","873",IF(RIGHT(AR121,7)="ce-cppt","902",""))))))))))</f>
        <v/>
      </c>
      <c r="AR124" s="86" t="str">
        <f>IF(AQ124="","",IF(OR(AQ$3=Recap!$A$50,AQ$3=Recap!$A$51,AQ$3=Recap!$A$52,AQ$3=Recap!$A$53,AQ$3=Recap!$A$54,AQ$3=Recap!$A$55,AQ$3=Recap!$A$56,AQ$3=Recap!$A$57,AQ$3=Recap!$A$58,AQ$3=Recap!$A$59,AQ$3=Recap!$A$60,AQ$3=Recap!$A$61),(AQ123+AR123)/1,AQ123+AR123))</f>
        <v/>
      </c>
      <c r="AS124" s="61"/>
      <c r="AT124" s="66" t="str">
        <f>IF(RIGHT(AU121,4)="cuht","171",IF(RIGHT(AU121,4)="netu","172",IF(RIGHT(AU121,4)="auht","173",IF(OR(RIGHT(AU121,4)="ppou",RIGHT(AU121,5)="prepa"),"360",IF(RIGHT(AU121,4)="cpou","361",IF(OR(RIGHT(AU121,4)="apou",RIGHT(AU121,6)="molinf"),"363",IF(RIGHT(AU121,4)="netp","364",IF(RIGHT(AU121,4)="cmtr","365",IF(LEFT(AU121,4)="form","873",IF(RIGHT(AU121,7)="ce-cppt","902",""))))))))))</f>
        <v/>
      </c>
      <c r="AU124" s="66" t="str">
        <f>IF(AT124="","",IF(OR(AT$3=Recap!$A$50,AT$3=Recap!$A$51,AT$3=Recap!$A$52,AT$3=Recap!$A$53,AT$3=Recap!$A$54,AT$3=Recap!$A$55,AT$3=Recap!$A$56,AT$3=Recap!$A$57,AT$3=Recap!$A$58,AT$3=Recap!$A$59,AT$3=Recap!$A$60,AT$3=Recap!$A$61),(AT123+AU123)/1,AT123+AU123))</f>
        <v/>
      </c>
      <c r="AV124" s="86" t="str">
        <f>IF(RIGHT(AW121,4)="cuht","171",IF(RIGHT(AW121,4)="netu","172",IF(RIGHT(AW121,4)="auht","173",IF(OR(RIGHT(AW121,4)="ppou",RIGHT(AW121,5)="prepa"),"360",IF(RIGHT(AW121,4)="cpou","361",IF(OR(RIGHT(AW121,4)="apou",RIGHT(AW121,6)="molinf"),"363",IF(RIGHT(AW121,4)="netp","364",IF(RIGHT(AW121,4)="cmtr","365",IF(LEFT(AW121,4)="form","873",IF(RIGHT(AW121,7)="ce-cppt","902",""))))))))))</f>
        <v/>
      </c>
      <c r="AW124" s="86" t="str">
        <f>IF(AV124="","",IF(OR(AV$3=Recap!$A$50,AV$3=Recap!$A$51,AV$3=Recap!$A$52,AV$3=Recap!$A$53,AV$3=Recap!$A$54,AV$3=Recap!$A$55,AV$3=Recap!$A$56,AV$3=Recap!$A$57,AV$3=Recap!$A$58,AV$3=Recap!$A$59,AV$3=Recap!$A$60,AV$3=Recap!$A$61),(AV123+AW123)/1,AV123+AW123))</f>
        <v/>
      </c>
      <c r="AX124" s="66" t="str">
        <f>IF(RIGHT(AY121,4)="cuht","171",IF(RIGHT(AY121,4)="netu","172",IF(RIGHT(AY121,4)="auht","173",IF(OR(RIGHT(AY121,4)="ppou",RIGHT(AY121,5)="prepa"),"360",IF(RIGHT(AY121,4)="cpou","361",IF(OR(RIGHT(AY121,4)="apou",RIGHT(AY121,6)="molinf"),"363",IF(RIGHT(AY121,4)="netp","364",IF(RIGHT(AY121,4)="cmtr","365",IF(LEFT(AY121,4)="form","873",IF(RIGHT(AY121,7)="ce-cppt","902",""))))))))))</f>
        <v/>
      </c>
      <c r="AY124" s="66" t="str">
        <f>IF(AX124="","",IF(OR(AX$3=Recap!$A$50,AX$3=Recap!$A$51,AX$3=Recap!$A$52,AX$3=Recap!$A$53,AX$3=Recap!$A$54,AX$3=Recap!$A$55,AX$3=Recap!$A$56,AX$3=Recap!$A$57,AX$3=Recap!$A$58,AX$3=Recap!$A$59,AX$3=Recap!$A$60,AX$3=Recap!$A$61),(AX123+AY123)/1,AX123+AY123))</f>
        <v/>
      </c>
      <c r="AZ124" s="66" t="str">
        <f>IF(RIGHT(BA121,4)="cuht","171",IF(RIGHT(BA121,4)="netu","172",IF(RIGHT(BA121,4)="auht","173",IF(OR(RIGHT(BA121,4)="ppou",RIGHT(BA121,5)="prepa"),"360",IF(RIGHT(BA121,4)="cpou","361",IF(OR(RIGHT(BA121,4)="apou",RIGHT(BA121,6)="molinf"),"363",IF(RIGHT(BA121,4)="netp","364",IF(RIGHT(BA121,4)="cmtr","365",IF(LEFT(BA121,4)="form","873",IF(RIGHT(BA121,7)="ce-cppt","902",""))))))))))</f>
        <v/>
      </c>
      <c r="BA124" s="66" t="str">
        <f>IF(AZ124="","",IF(OR(AZ$3=Recap!$A$50,AZ$3=Recap!$A$51,AZ$3=Recap!$A$52,AZ$3=Recap!$A$53,AZ$3=Recap!$A$54,AZ$3=Recap!$A$55,AZ$3=Recap!$A$56,AZ$3=Recap!$A$57,AZ$3=Recap!$A$58,AZ$3=Recap!$A$59,AZ$3=Recap!$A$60,AZ$3=Recap!$A$61),(AZ123+BA123)/1,AZ123+BA123))</f>
        <v/>
      </c>
      <c r="BB124" s="66" t="str">
        <f>IF(RIGHT(BC121,4)="cuht","171",IF(RIGHT(BC121,4)="netu","172",IF(RIGHT(BC121,4)="auht","173",IF(OR(RIGHT(BC121,4)="ppou",RIGHT(BC121,5)="prepa"),"360",IF(RIGHT(BC121,4)="cpou","361",IF(OR(RIGHT(BC121,4)="apou",RIGHT(BC121,6)="molinf"),"363",IF(RIGHT(BC121,4)="netp","364",IF(RIGHT(BC121,4)="cmtr","365",IF(LEFT(BC121,4)="form","873",IF(RIGHT(BC121,7)="ce-cppt","902",""))))))))))</f>
        <v/>
      </c>
      <c r="BC124" s="66" t="str">
        <f>IF(BB124="","",IF(OR(BB$3=Recap!$A$50,BB$3=Recap!$A$51,BB$3=Recap!$A$52,BB$3=Recap!$A$53,BB$3=Recap!$A$54,BB$3=Recap!$A$55,BB$3=Recap!$A$56,BB$3=Recap!$A$57,BB$3=Recap!$A$58,BB$3=Recap!$A$59,BB$3=Recap!$A$60,BB$3=Recap!$A$61),(BB123+BC123)/1,BB123+BC123))</f>
        <v/>
      </c>
      <c r="BD124" s="66" t="str">
        <f>IF(RIGHT(BE121,4)="cuht","171",IF(RIGHT(BE121,4)="netu","172",IF(RIGHT(BE121,4)="auht","173",IF(OR(RIGHT(BE121,4)="ppou",RIGHT(BE121,5)="prepa"),"360",IF(RIGHT(BE121,4)="cpou","361",IF(OR(RIGHT(BE121,4)="apou",RIGHT(BE121,6)="molinf"),"363",IF(RIGHT(BE121,4)="netp","364",IF(RIGHT(BE121,4)="cmtr","365",IF(LEFT(BE121,4)="form","873",IF(RIGHT(BE121,7)="ce-cppt","902",""))))))))))</f>
        <v/>
      </c>
      <c r="BE124" s="66" t="str">
        <f>IF(BD124="","",IF(OR(BD$3=Recap!$A$50,BD$3=Recap!$A$51,BD$3=Recap!$A$52,BD$3=Recap!$A$53,BD$3=Recap!$A$54,BD$3=Recap!$A$55,BD$3=Recap!$A$56,BD$3=Recap!$A$57,BD$3=Recap!$A$58,BD$3=Recap!$A$59,BD$3=Recap!$A$60,BD$3=Recap!$A$61),(BD123+BE123)/1,BD123+BE123))</f>
        <v/>
      </c>
      <c r="BF124" s="66" t="str">
        <f>IF(RIGHT(BG121,4)="cuht","171",IF(RIGHT(BG121,4)="netu","172",IF(RIGHT(BG121,4)="auht","173",IF(OR(RIGHT(BG121,4)="ppou",RIGHT(BG121,5)="prepa"),"360",IF(RIGHT(BG121,4)="cpou","361",IF(OR(RIGHT(BG121,4)="apou",RIGHT(BG121,6)="molinf"),"363",IF(RIGHT(BG121,4)="netp","364",IF(RIGHT(BG121,4)="cmtr","365",IF(LEFT(BG121,4)="form","873",IF(RIGHT(BG121,7)="ce-cppt","902",""))))))))))</f>
        <v/>
      </c>
      <c r="BG124" s="66" t="str">
        <f>IF(BF124="","",IF(OR(BF$3=Recap!$A$50,BF$3=Recap!$A$51,BF$3=Recap!$A$52,BF$3=Recap!$A$53,BF$3=Recap!$A$54,BF$3=Recap!$A$55,BF$3=Recap!$A$56,BF$3=Recap!$A$57,BF$3=Recap!$A$58,BF$3=Recap!$A$59,BF$3=Recap!$A$60,BF$3=Recap!$A$61),(BF123+BG123)/1,BF123+BG123))</f>
        <v/>
      </c>
      <c r="BH124" s="12"/>
    </row>
    <row r="125" spans="1:60" ht="14.4" customHeight="1" x14ac:dyDescent="0.3">
      <c r="A125" s="125" t="s">
        <v>84</v>
      </c>
      <c r="B125" s="81"/>
      <c r="C125" s="100"/>
      <c r="D125" s="68"/>
      <c r="E125" s="120"/>
      <c r="F125" s="68"/>
      <c r="G125" s="120"/>
      <c r="H125" s="68"/>
      <c r="I125" s="120"/>
      <c r="J125" s="68"/>
      <c r="K125" s="120"/>
      <c r="L125" s="79"/>
      <c r="M125" s="100"/>
      <c r="N125" s="79"/>
      <c r="O125" s="98"/>
      <c r="P125" s="55">
        <v>0.33333333333333331</v>
      </c>
      <c r="Q125" s="106" t="s">
        <v>45</v>
      </c>
      <c r="R125" s="73">
        <v>0.25</v>
      </c>
      <c r="S125" s="106" t="s">
        <v>45</v>
      </c>
      <c r="T125" s="55">
        <v>0.33333333333333331</v>
      </c>
      <c r="U125" s="106" t="s">
        <v>45</v>
      </c>
      <c r="V125" s="55">
        <v>0.33333333333333331</v>
      </c>
      <c r="W125" s="95" t="s">
        <v>45</v>
      </c>
      <c r="X125" s="73">
        <v>0.25</v>
      </c>
      <c r="Y125" s="95" t="s">
        <v>45</v>
      </c>
      <c r="Z125" s="79"/>
      <c r="AA125" s="116"/>
      <c r="AB125" s="79"/>
      <c r="AC125" s="118"/>
      <c r="AD125" s="97">
        <f ca="1">SUM(P127:AC127)</f>
        <v>1.7354166666666666</v>
      </c>
      <c r="AE125" s="55">
        <v>0.58333333333333337</v>
      </c>
      <c r="AF125" s="106" t="s">
        <v>31</v>
      </c>
      <c r="AG125" s="79"/>
      <c r="AH125" s="116"/>
      <c r="AI125" s="73">
        <v>0.33333333333333331</v>
      </c>
      <c r="AJ125" s="106" t="s">
        <v>45</v>
      </c>
      <c r="AK125" s="55">
        <v>0.58333333333333337</v>
      </c>
      <c r="AL125" s="106" t="s">
        <v>31</v>
      </c>
      <c r="AM125" s="55">
        <v>0.58333333333333337</v>
      </c>
      <c r="AN125" s="106" t="s">
        <v>31</v>
      </c>
      <c r="AO125" s="79"/>
      <c r="AP125" s="116"/>
      <c r="AQ125" s="79">
        <v>0.25</v>
      </c>
      <c r="AR125" s="118" t="s">
        <v>31</v>
      </c>
      <c r="AS125" s="97">
        <f ca="1">SUM(AE127:AR127)</f>
        <v>0</v>
      </c>
      <c r="AT125" s="55"/>
      <c r="AU125" s="106"/>
      <c r="AV125" s="79"/>
      <c r="AW125" s="116"/>
      <c r="AX125" s="57"/>
      <c r="AY125" s="106"/>
      <c r="AZ125" s="57"/>
      <c r="BA125" s="106"/>
      <c r="BB125" s="57"/>
      <c r="BC125" s="106"/>
      <c r="BD125" s="57"/>
      <c r="BE125" s="106"/>
      <c r="BF125" s="57"/>
      <c r="BG125" s="122"/>
      <c r="BH125" s="124">
        <f ca="1">SUM(AT127:BG127)</f>
        <v>0</v>
      </c>
    </row>
    <row r="126" spans="1:60" ht="16.2" thickBot="1" x14ac:dyDescent="0.35">
      <c r="A126" s="126"/>
      <c r="B126" s="82"/>
      <c r="C126" s="101"/>
      <c r="D126" s="70"/>
      <c r="E126" s="121"/>
      <c r="F126" s="70"/>
      <c r="G126" s="121"/>
      <c r="H126" s="70"/>
      <c r="I126" s="121"/>
      <c r="J126" s="70"/>
      <c r="K126" s="121"/>
      <c r="L126" s="80"/>
      <c r="M126" s="101"/>
      <c r="N126" s="80"/>
      <c r="O126" s="99"/>
      <c r="P126" s="77">
        <v>0.70833333333333337</v>
      </c>
      <c r="Q126" s="107"/>
      <c r="R126" s="56">
        <v>0.68125000000000002</v>
      </c>
      <c r="S126" s="107"/>
      <c r="T126" s="56">
        <v>0.68125000000000002</v>
      </c>
      <c r="U126" s="107"/>
      <c r="V126" s="56">
        <v>0.68125000000000002</v>
      </c>
      <c r="W126" s="96"/>
      <c r="X126" s="77">
        <v>0.63958333333333328</v>
      </c>
      <c r="Y126" s="96"/>
      <c r="Z126" s="80"/>
      <c r="AA126" s="117"/>
      <c r="AB126" s="80"/>
      <c r="AC126" s="119"/>
      <c r="AD126" s="97"/>
      <c r="AE126" s="56">
        <v>0.91666666666666663</v>
      </c>
      <c r="AF126" s="107"/>
      <c r="AG126" s="80"/>
      <c r="AH126" s="117"/>
      <c r="AI126" s="56">
        <v>0.68125000000000002</v>
      </c>
      <c r="AJ126" s="107"/>
      <c r="AK126" s="56">
        <v>0.91666666666666663</v>
      </c>
      <c r="AL126" s="107"/>
      <c r="AM126" s="56">
        <v>0.91666666666666663</v>
      </c>
      <c r="AN126" s="107"/>
      <c r="AO126" s="80"/>
      <c r="AP126" s="117"/>
      <c r="AQ126" s="80">
        <v>0.58333333333333337</v>
      </c>
      <c r="AR126" s="119"/>
      <c r="AS126" s="97"/>
      <c r="AT126" s="56"/>
      <c r="AU126" s="107"/>
      <c r="AV126" s="80"/>
      <c r="AW126" s="117"/>
      <c r="AX126" s="58"/>
      <c r="AY126" s="107"/>
      <c r="AZ126" s="58"/>
      <c r="BA126" s="107"/>
      <c r="BB126" s="58"/>
      <c r="BC126" s="107"/>
      <c r="BD126" s="58"/>
      <c r="BE126" s="107"/>
      <c r="BF126" s="58"/>
      <c r="BG126" s="123"/>
      <c r="BH126" s="124"/>
    </row>
    <row r="127" spans="1:60" ht="15" customHeight="1" x14ac:dyDescent="0.35">
      <c r="A127" s="52"/>
      <c r="B127" s="66">
        <f ca="1">IF(B$3&gt;$BI$4,0,IF(OR(ISBLANK(B125),ISBLANK(B126),ISBLANK(C125),LEFT(C125,4)="jour",LEFT(C125,4)="form"),0,IF(COUNTIF(fériés,B$3)&gt;0,MOD((B126-B125),1)*1,MOD((B126-B125),1))))</f>
        <v>0</v>
      </c>
      <c r="C127" s="66">
        <f ca="1">IF(B$3&gt;$BI$4,0,IF(AND(ISNUMBER(B125),ISNUMBER(B126),OR(LEFT(C125,4)="jour",LEFT(C125,4)="form")),IF(COUNTIF(fériés,B$3)&gt;0,MOD(-$BH$4+(B126-B125),1)*1,MOD(-$BH$4+(B126-B125),1)),IF(AND(ISBLANK(B125),ISBLANK(B126)),IF(OR(C125="r",C125="c",C125="a",C125="m",C125="f",C125="cp",C125="s",C125="congé parent"),$BH$3,0),0)))</f>
        <v>0</v>
      </c>
      <c r="D127" s="66">
        <f ca="1">IF(D$3&gt;$BI$4,0,IF(OR(ISBLANK(D125),ISBLANK(D126),ISBLANK(E125),LEFT(E125,4)="jour",LEFT(E125,4)="form"),0,IF(COUNTIF(fériés,D$3)&gt;0,MOD((D126-D125),1)*1,MOD((D126-D125),1))))</f>
        <v>0</v>
      </c>
      <c r="E127" s="66">
        <f ca="1">IF(D$3&gt;$BI$4,0,IF(AND(ISNUMBER(D125),ISNUMBER(D126),OR(LEFT(E125,4)="jour",LEFT(E125,4)="form")),IF(COUNTIF(fériés,D$3)&gt;0,MOD(-$BH$4+(D126-D125),1)*1,MOD(-$BH$4+(D126-D125),1)),IF(AND(ISBLANK(D125),ISBLANK(D126)),IF(OR(E125="r",E125="c",E125="a",E125="m",E125="f",E125="cp",E125="s",E125="congé parent"),$BH$3,0),0)))</f>
        <v>0</v>
      </c>
      <c r="F127" s="66">
        <f ca="1">IF(F$3&gt;$BI$4,0,IF(OR(ISBLANK(F125),ISBLANK(F126),ISBLANK(G125),LEFT(G125,4)="jour",LEFT(G125,4)="form"),0,IF(COUNTIF(fériés,F$3)&gt;0,MOD((F126-F125),1)*1,MOD((F126-F125),1))))</f>
        <v>0</v>
      </c>
      <c r="G127" s="66">
        <f ca="1">IF(F$3&gt;$BI$4,0,IF(AND(ISNUMBER(F125),ISNUMBER(F126),OR(LEFT(G125,4)="jour",LEFT(G125,4)="form")),IF(COUNTIF(fériés,F$3)&gt;0,MOD(-$BH$4+(F126-F125),1)*1,MOD(-$BH$4+(F126-F125),1)),IF(AND(ISBLANK(F125),ISBLANK(F126)),IF(OR(G125="r",G125="c",G125="a",G125="m",G125="f",G125="cp",G125="s",G125="congé parent"),$BH$3,0),0)))</f>
        <v>0</v>
      </c>
      <c r="H127" s="66">
        <f ca="1">IF(H$3&gt;$BI$4,0,IF(OR(ISBLANK(H125),ISBLANK(H126),ISBLANK(I125),LEFT(I125,4)="jour",LEFT(I125,4)="form"),0,IF(COUNTIF(fériés,H$3)&gt;0,MOD((H126-H125),1)*1,MOD((H126-H125),1))))</f>
        <v>0</v>
      </c>
      <c r="I127" s="66">
        <f ca="1">IF(H$3&gt;$BI$4,0,IF(AND(ISNUMBER(H125),ISNUMBER(H126),OR(LEFT(I125,4)="jour",LEFT(I125,4)="form")),IF(COUNTIF(fériés,H$3)&gt;0,MOD(-$BH$4+(H126-H125),1)*1,MOD(-$BH$4+(H126-H125),1)),IF(AND(ISBLANK(H125),ISBLANK(H126)),IF(OR(I125="r",I125="c",I125="a",I125="m",I125="f",I125="cp",I125="s",I125="congé parent"),$BH$3,0),0)))</f>
        <v>0</v>
      </c>
      <c r="J127" s="66">
        <f ca="1">IF(J$3&gt;$BI$4,0,IF(OR(ISBLANK(J125),ISBLANK(J126),ISBLANK(K125),LEFT(K125,4)="jour",LEFT(K125,4)="form"),0,IF(COUNTIF(fériés,J$3)&gt;0,MOD((J126-J125),1)*1,MOD((J126-J125),1))))</f>
        <v>0</v>
      </c>
      <c r="K127" s="66">
        <f ca="1">IF(J$3&gt;$BI$4,0,IF(AND(ISNUMBER(J125),ISNUMBER(J126),OR(LEFT(K125,4)="jour",LEFT(K125,4)="form")),IF(COUNTIF(fériés,J$3)&gt;0,MOD(-$BH$4+(J126-J125),1)*1,MOD(-$BH$4+(J126-J125),1)),IF(AND(ISBLANK(J125),ISBLANK(J126)),IF(OR(K125="r",K125="c",K125="a",K125="m",K125="f",K125="cp",K125="s",K125="congé parent"),$BH$3,0),0)))</f>
        <v>0</v>
      </c>
      <c r="L127" s="86">
        <f ca="1">IF(L$3&gt;$BI$4,0,IF(OR(ISBLANK(L125),ISBLANK(L126),ISBLANK(M125),LEFT(M125,4)="jour",LEFT(M125,4)="form"),0,IF(COUNTIF(fériés,L$3)&gt;0,MOD((L126-L125),1)*1,MOD((L126-L125),1))))</f>
        <v>0</v>
      </c>
      <c r="M127" s="86">
        <f ca="1">IF(L$3&gt;$BI$4,0,IF(AND(ISNUMBER(L125),ISNUMBER(L126),OR(LEFT(M125,4)="jour",LEFT(M125,4)="form")),IF(COUNTIF(fériés,L$3)&gt;0,MOD(-$BH$4+(L126-L125),1)*1,MOD(-$BH$4+(L126-L125),1)),IF(AND(ISBLANK(L125),ISBLANK(L126)),IF(OR(M125="r",M125="c",M125="a",M125="m",M125="f",M125="cp",M125="s",M125="congé parent"),$BH$3,0),0)))</f>
        <v>0</v>
      </c>
      <c r="N127" s="86">
        <f ca="1">IF(N$3&gt;$BI$4,0,IF(OR(ISBLANK(N125),ISBLANK(N126),ISBLANK(O125),LEFT(O125,4)="jour",LEFT(O125,4)="form"),0,IF(COUNTIF(fériés,N$3)&gt;0,MOD((N126-N125),1)*1,MOD((N126-N125),1))))</f>
        <v>0</v>
      </c>
      <c r="O127" s="86">
        <f ca="1">IF(N$3&gt;$BI$4,0,IF(AND(ISNUMBER(N125),ISNUMBER(N126),OR(LEFT(O125,4)="jour",LEFT(O125,4)="form")),IF(COUNTIF(fériés,N$3)&gt;0,MOD(-$BH$4+(N126-N125),1)*1,MOD(-$BH$4+(N126-N125),1)),IF(AND(ISBLANK(N125),ISBLANK(N126)),IF(OR(O125="r",O125="c",O125="a",O125="m",O125="f",O125="cp",O125="s",O125="congé parent"),$BH$3,0),0)))</f>
        <v>0</v>
      </c>
      <c r="P127" s="66">
        <f ca="1">IF(P$3&gt;$BI$4,0,IF(OR(ISBLANK(P125),ISBLANK(P126),ISBLANK(Q125),LEFT(Q125,4)="jour",LEFT(Q125,4)="form"),0,IF(COUNTIF(fériés,P$3)&gt;0,MOD((P126-P125),1)*1,MOD((P126-P125),1))))</f>
        <v>0</v>
      </c>
      <c r="Q127" s="66">
        <f ca="1">IF(P$3&gt;$BI$4,0,IF(AND(ISNUMBER(P125),ISNUMBER(P126),OR(LEFT(Q125,4)="jour",LEFT(Q125,4)="form")),IF(COUNTIF(fériés,P$3)&gt;0,MOD(-$BH$4+(P126-P125),1)*1,MOD(-$BH$4+(P126-P125),1)),IF(AND(ISBLANK(P125),ISBLANK(P126)),IF(OR(Q125="r",Q125="c",Q125="a",Q125="m",Q125="f",Q125="cp",Q125="s",Q125="congé parent"),$BH$3,0),0)))</f>
        <v>0.34375000000000006</v>
      </c>
      <c r="R127" s="66">
        <f ca="1">IF(R$3&gt;$BI$4,0,IF(OR(ISBLANK(R125),ISBLANK(R126),ISBLANK(S125),LEFT(S125,4)="jour",LEFT(S125,4)="form"),0,IF(COUNTIF(fériés,R$3)&gt;0,MOD((R126-R125),1)*1,MOD((R126-R125),1))))</f>
        <v>0</v>
      </c>
      <c r="S127" s="66">
        <f ca="1">IF(R$3&gt;$BI$4,0,IF(AND(ISNUMBER(R125),ISNUMBER(R126),OR(LEFT(S125,4)="jour",LEFT(S125,4)="form")),IF(COUNTIF(fériés,R$3)&gt;0,MOD(-$BH$4+(R126-R125),1)*1,MOD(-$BH$4+(R126-R125),1)),IF(AND(ISBLANK(R125),ISBLANK(R126)),IF(OR(S125="r",S125="c",S125="a",S125="m",S125="f",S125="cp",S125="s",S125="congé parent"),$BH$3,0),0)))</f>
        <v>0.4</v>
      </c>
      <c r="T127" s="66">
        <f ca="1">IF(T$3&gt;$BI$4,0,IF(OR(ISBLANK(T125),ISBLANK(T126),ISBLANK(U125),LEFT(U125,4)="jour",LEFT(U125,4)="form"),0,IF(COUNTIF(fériés,T$3)&gt;0,MOD((T126-T125),1)*1,MOD((T126-T125),1))))</f>
        <v>0</v>
      </c>
      <c r="U127" s="66">
        <f ca="1">IF(T$3&gt;$BI$4,0,IF(AND(ISNUMBER(T125),ISNUMBER(T126),OR(LEFT(U125,4)="jour",LEFT(U125,4)="form")),IF(COUNTIF(fériés,T$3)&gt;0,MOD(-$BH$4+(T126-T125),1)*1,MOD(-$BH$4+(T126-T125),1)),IF(AND(ISBLANK(T125),ISBLANK(T126)),IF(OR(U125="r",U125="c",U125="a",U125="m",U125="f",U125="cp",U125="s",U125="congé parent"),$BH$3,0),0)))</f>
        <v>0.31666666666666671</v>
      </c>
      <c r="V127" s="66">
        <f ca="1">IF(V$3&gt;$BI$4,0,IF(OR(ISBLANK(V125),ISBLANK(V126),ISBLANK(W125),LEFT(W125,4)="jour",LEFT(W125,4)="form"),0,IF(COUNTIF(fériés,V$3)&gt;0,MOD((V126-V125),1)*1,MOD((V126-V125),1))))</f>
        <v>0</v>
      </c>
      <c r="W127" s="66">
        <f ca="1">IF(V$3&gt;$BI$4,0,IF(AND(ISNUMBER(V125),ISNUMBER(V126),OR(LEFT(W125,4)="jour",LEFT(W125,4)="form")),IF(COUNTIF(fériés,V$3)&gt;0,MOD(-$BH$4+(V126-V125),1)*1,MOD(-$BH$4+(V126-V125),1)),IF(AND(ISBLANK(V125),ISBLANK(V126)),IF(OR(W125="r",W125="c",W125="a",W125="m",W125="f",W125="cp",W125="s",W125="congé parent"),$BH$3,0),0)))</f>
        <v>0.31666666666666671</v>
      </c>
      <c r="X127" s="66">
        <f ca="1">IF(X$3&gt;$BI$4,0,IF(OR(ISBLANK(X125),ISBLANK(X126),ISBLANK(Y125),LEFT(Y125,4)="jour",LEFT(Y125,4)="form"),0,IF(COUNTIF(fériés,X$3)&gt;0,MOD((X126-X125),1)*1,MOD((X126-X125),1))))</f>
        <v>0</v>
      </c>
      <c r="Y127" s="66">
        <f ca="1">IF(X$3&gt;$BI$4,0,IF(AND(ISNUMBER(X125),ISNUMBER(X126),OR(LEFT(Y125,4)="jour",LEFT(Y125,4)="form")),IF(COUNTIF(fériés,X$3)&gt;0,MOD(-$BH$4+(X126-X125),1)*1,MOD(-$BH$4+(X126-X125),1)),IF(AND(ISBLANK(X125),ISBLANK(X126)),IF(OR(Y125="r",Y125="c",Y125="a",Y125="m",Y125="f",Y125="cp",Y125="s",Y125="congé parent"),$BH$3,0),0)))</f>
        <v>0.35833333333333328</v>
      </c>
      <c r="Z127" s="86">
        <f ca="1">IF(Z$3&gt;$BI$4,0,IF(OR(ISBLANK(Z125),ISBLANK(Z126),ISBLANK(AA125),LEFT(AA125,4)="jour",LEFT(AA125,4)="form"),0,IF(COUNTIF(fériés,Z$3)&gt;0,MOD((Z126-Z125),1)*1,MOD((Z126-Z125),1))))</f>
        <v>0</v>
      </c>
      <c r="AA127" s="86">
        <f ca="1">IF(Z$3&gt;$BI$4,0,IF(AND(ISNUMBER(Z125),ISNUMBER(Z126),OR(LEFT(AA125,4)="jour",LEFT(AA125,4)="form")),IF(COUNTIF(fériés,Z$3)&gt;0,MOD(-$BH$4+(Z126-Z125),1)*1,MOD(-$BH$4+(Z126-Z125),1)),IF(AND(ISBLANK(Z125),ISBLANK(Z126)),IF(OR(AA125="r",AA125="c",AA125="a",AA125="m",AA125="f",AA125="cp",AA125="s",AA125="congé parent"),$BH$3,0),0)))</f>
        <v>0</v>
      </c>
      <c r="AB127" s="86">
        <f ca="1">IF(AB$3&gt;$BI$4,0,IF(OR(ISBLANK(AB125),ISBLANK(AB126),ISBLANK(AC125),LEFT(AC125,4)="jour",LEFT(AC125,4)="form"),0,IF(COUNTIF(fériés,AB$3)&gt;0,MOD((AB126-AB125),1)*1,MOD((AB126-AB125),1))))</f>
        <v>0</v>
      </c>
      <c r="AC127" s="86">
        <f ca="1">IF(AB$3&gt;$BI$4,0,IF(AND(ISNUMBER(AB125),ISNUMBER(AB126),OR(LEFT(AC125,4)="jour",LEFT(AC125,4)="form")),IF(COUNTIF(fériés,AB$3)&gt;0,MOD(-$BH$4+(AB126-AB125),1)*1,MOD(-$BH$4+(AB126-AB125),1)),IF(AND(ISBLANK(AB125),ISBLANK(AB126)),IF(OR(AC125="r",AC125="c",AC125="a",AC125="m",AC125="f",AC125="cp",AC125="s",AC125="congé parent"),$BH$3,0),0)))</f>
        <v>0</v>
      </c>
      <c r="AD127" s="61"/>
      <c r="AE127" s="66">
        <f ca="1">IF(AE$3&gt;$BI$4,0,IF(OR(ISBLANK(AE125),ISBLANK(AE126),ISBLANK(AF125),LEFT(AF125,4)="jour",LEFT(AF125,4)="form"),0,IF(COUNTIF(fériés,AE$3)&gt;0,MOD((AE126-AE125),1)*1,MOD((AE126-AE125),1))))</f>
        <v>0</v>
      </c>
      <c r="AF127" s="66">
        <f ca="1">IF(AE$3&gt;$BI$4,0,IF(AND(ISNUMBER(AE125),ISNUMBER(AE126),OR(LEFT(AF125,4)="jour",LEFT(AF125,4)="form")),IF(COUNTIF(fériés,AE$3)&gt;0,MOD(-$BH$4+(AE126-AE125),1)*1,MOD(-$BH$4+(AE126-AE125),1)),IF(AND(ISBLANK(AE125),ISBLANK(AE126)),IF(OR(AF125="r",AF125="c",AF125="a",AF125="m",AF125="f",AF125="cp",AF125="s",AF125="congé parent"),$BH$3,0),0)))</f>
        <v>0</v>
      </c>
      <c r="AG127" s="86">
        <f ca="1">IF(AG$3&gt;$BI$4,0,IF(OR(ISBLANK(AG125),ISBLANK(AG126),ISBLANK(AH125),LEFT(AH125,4)="jour",LEFT(AH125,4)="form"),0,IF(COUNTIF(fériés,AG$3)&gt;0,MOD((AG126-AG125),1)*1,MOD((AG126-AG125),1))))</f>
        <v>0</v>
      </c>
      <c r="AH127" s="86">
        <f ca="1">IF(AG$3&gt;$BI$4,0,IF(AND(ISNUMBER(AG125),ISNUMBER(AG126),OR(LEFT(AH125,4)="jour",LEFT(AH125,4)="form")),IF(COUNTIF(fériés,AG$3)&gt;0,MOD(-$BH$4+(AG126-AG125),1)*1,MOD(-$BH$4+(AG126-AG125),1)),IF(AND(ISBLANK(AG125),ISBLANK(AG126)),IF(OR(AH125="r",AH125="c",AH125="a",AH125="m",AH125="f",AH125="cp",AH125="s",AH125="congé parent"),$BH$3,0),0)))</f>
        <v>0</v>
      </c>
      <c r="AI127" s="66">
        <f ca="1">IF(AI$3&gt;$BI$4,0,IF(OR(ISBLANK(AI125),ISBLANK(AI126),ISBLANK(AJ125),LEFT(AJ125,4)="jour",LEFT(AJ125,4)="form"),0,IF(COUNTIF(fériés,AI$3)&gt;0,MOD((AI126-AI125),1)*1,MOD((AI126-AI125),1))))</f>
        <v>0</v>
      </c>
      <c r="AJ127" s="66">
        <f ca="1">IF(AI$3&gt;$BI$4,0,IF(AND(ISNUMBER(AI125),ISNUMBER(AI126),OR(LEFT(AJ125,4)="jour",LEFT(AJ125,4)="form")),IF(COUNTIF(fériés,AI$3)&gt;0,MOD(-$BH$4+(AI126-AI125),1)*1,MOD(-$BH$4+(AI126-AI125),1)),IF(AND(ISBLANK(AI125),ISBLANK(AI126)),IF(OR(AJ125="r",AJ125="c",AJ125="a",AJ125="m",AJ125="f",AJ125="cp",AJ125="s",AJ125="congé parent"),$BH$3,0),0)))</f>
        <v>0</v>
      </c>
      <c r="AK127" s="66">
        <f ca="1">IF(AK$3&gt;$BI$4,0,IF(OR(ISBLANK(AK125),ISBLANK(AK126),ISBLANK(AL125),LEFT(AL125,4)="jour",LEFT(AL125,4)="form"),0,IF(COUNTIF(fériés,AK$3)&gt;0,MOD((AK126-AK125),1)*1,MOD((AK126-AK125),1))))</f>
        <v>0</v>
      </c>
      <c r="AL127" s="66">
        <f ca="1">IF(AK$3&gt;$BI$4,0,IF(AND(ISNUMBER(AK125),ISNUMBER(AK126),OR(LEFT(AL125,4)="jour",LEFT(AL125,4)="form")),IF(COUNTIF(fériés,AK$3)&gt;0,MOD(-$BH$4+(AK126-AK125),1)*1,MOD(-$BH$4+(AK126-AK125),1)),IF(AND(ISBLANK(AK125),ISBLANK(AK126)),IF(OR(AL125="r",AL125="c",AL125="a",AL125="m",AL125="f",AL125="cp",AL125="s",AL125="congé parent"),$BH$3,0),0)))</f>
        <v>0</v>
      </c>
      <c r="AM127" s="66">
        <f ca="1">IF(AM$3&gt;$BI$4,0,IF(OR(ISBLANK(AM125),ISBLANK(AM126),ISBLANK(AN125),LEFT(AN125,4)="jour",LEFT(AN125,4)="form"),0,IF(COUNTIF(fériés,AM$3)&gt;0,MOD((AM126-AM125),1)*1,MOD((AM126-AM125),1))))</f>
        <v>0</v>
      </c>
      <c r="AN127" s="66">
        <f ca="1">IF(AM$3&gt;$BI$4,0,IF(AND(ISNUMBER(AM125),ISNUMBER(AM126),OR(LEFT(AN125,4)="jour",LEFT(AN125,4)="form")),IF(COUNTIF(fériés,AM$3)&gt;0,MOD(-$BH$4+(AM126-AM125),1)*1,MOD(-$BH$4+(AM126-AM125),1)),IF(AND(ISBLANK(AM125),ISBLANK(AM126)),IF(OR(AN125="r",AN125="c",AN125="a",AN125="m",AN125="f",AN125="cp",AN125="s",AN125="congé parent"),$BH$3,0),0)))</f>
        <v>0</v>
      </c>
      <c r="AO127" s="86">
        <f ca="1">IF(AO$3&gt;$BI$4,0,IF(OR(ISBLANK(AO125),ISBLANK(AO126),ISBLANK(AP125),LEFT(AP125,4)="jour",LEFT(AP125,4)="form"),0,IF(COUNTIF(fériés,AO$3)&gt;0,MOD((AO126-AO125),1)*1,MOD((AO126-AO125),1))))</f>
        <v>0</v>
      </c>
      <c r="AP127" s="86">
        <f ca="1">IF(AO$3&gt;$BI$4,0,IF(AND(ISNUMBER(AO125),ISNUMBER(AO126),OR(LEFT(AP125,4)="jour",LEFT(AP125,4)="form")),IF(COUNTIF(fériés,AO$3)&gt;0,MOD(-$BH$4+(AO126-AO125),1)*1,MOD(-$BH$4+(AO126-AO125),1)),IF(AND(ISBLANK(AO125),ISBLANK(AO126)),IF(OR(AP125="r",AP125="c",AP125="a",AP125="m",AP125="f",AP125="cp",AP125="s",AP125="congé parent"),$BH$3,0),0)))</f>
        <v>0</v>
      </c>
      <c r="AQ127" s="86">
        <f ca="1">IF(AQ$3&gt;$BI$4,0,IF(OR(ISBLANK(AQ125),ISBLANK(AQ126),ISBLANK(AR125),LEFT(AR125,4)="jour",LEFT(AR125,4)="form"),0,IF(COUNTIF(fériés,AQ$3)&gt;0,MOD((AQ126-AQ125),1)*1,MOD((AQ126-AQ125),1))))</f>
        <v>0</v>
      </c>
      <c r="AR127" s="86">
        <f ca="1">IF(AQ$3&gt;$BI$4,0,IF(AND(ISNUMBER(AQ125),ISNUMBER(AQ126),OR(LEFT(AR125,4)="jour",LEFT(AR125,4)="form")),IF(COUNTIF(fériés,AQ$3)&gt;0,MOD(-$BH$4+(AQ126-AQ125),1)*1,MOD(-$BH$4+(AQ126-AQ125),1)),IF(AND(ISBLANK(AQ125),ISBLANK(AQ126)),IF(OR(AR125="r",AR125="c",AR125="a",AR125="m",AR125="f",AR125="cp",AR125="s",AR125="congé parent"),$BH$3,0),0)))</f>
        <v>0</v>
      </c>
      <c r="AS127" s="61"/>
      <c r="AT127" s="66">
        <f ca="1">IF(AT$3&gt;$BI$4,0,IF(OR(ISBLANK(AT125),ISBLANK(AT126),ISBLANK(AU125),LEFT(AU125,4)="jour",LEFT(AU125,4)="form"),0,IF(COUNTIF(fériés,AT$3)&gt;0,MOD((AT126-AT125),1)*1,MOD((AT126-AT125),1))))</f>
        <v>0</v>
      </c>
      <c r="AU127" s="66">
        <f ca="1">IF(AT$3&gt;$BI$4,0,IF(AND(ISNUMBER(AT125),ISNUMBER(AT126),OR(LEFT(AU125,4)="jour",LEFT(AU125,4)="form")),IF(COUNTIF(fériés,AT$3)&gt;0,MOD(-$BH$4+(AT126-AT125),1)*1,MOD(-$BH$4+(AT126-AT125),1)),IF(AND(ISBLANK(AT125),ISBLANK(AT126)),IF(OR(AU125="r",AU125="c",AU125="a",AU125="m",AU125="f",AU125="cp",AU125="s",AU125="congé parent"),$BH$3,0),0)))</f>
        <v>0</v>
      </c>
      <c r="AV127" s="86">
        <f ca="1">IF(AV$3&gt;$BI$4,0,IF(OR(ISBLANK(AV125),ISBLANK(AV126),ISBLANK(AW125),LEFT(AW125,4)="jour",LEFT(AW125,4)="form"),0,IF(COUNTIF(fériés,AV$3)&gt;0,MOD((AV126-AV125),1)*1,MOD((AV126-AV125),1))))</f>
        <v>0</v>
      </c>
      <c r="AW127" s="86">
        <f ca="1">IF(AV$3&gt;$BI$4,0,IF(AND(ISNUMBER(AV125),ISNUMBER(AV126),OR(LEFT(AW125,4)="jour",LEFT(AW125,4)="form")),IF(COUNTIF(fériés,AV$3)&gt;0,MOD(-$BH$4+(AV126-AV125),1)*1,MOD(-$BH$4+(AV126-AV125),1)),IF(AND(ISBLANK(AV125),ISBLANK(AV126)),IF(OR(AW125="r",AW125="c",AW125="a",AW125="m",AW125="f",AW125="cp",AW125="s",AW125="congé parent"),$BH$3,0),0)))</f>
        <v>0</v>
      </c>
      <c r="AX127" s="66">
        <f ca="1">IF(AX$3&gt;$BI$4,0,IF(OR(ISBLANK(AX125),ISBLANK(AX126),ISBLANK(AY125),LEFT(AY125,4)="jour",LEFT(AY125,4)="form"),0,IF(COUNTIF(fériés,AX$3)&gt;0,MOD((AX126-AX125),1)*1,MOD((AX126-AX125),1))))</f>
        <v>0</v>
      </c>
      <c r="AY127" s="66">
        <f ca="1">IF(AX$3&gt;$BI$4,0,IF(AND(ISNUMBER(AX125),ISNUMBER(AX126),OR(LEFT(AY125,4)="jour",LEFT(AY125,4)="form")),IF(COUNTIF(fériés,AX$3)&gt;0,MOD(-$BH$4+(AX126-AX125),1)*1,MOD(-$BH$4+(AX126-AX125),1)),IF(AND(ISBLANK(AX125),ISBLANK(AX126)),IF(OR(AY125="r",AY125="c",AY125="a",AY125="m",AY125="f",AY125="cp",AY125="s",AY125="congé parent"),$BH$3,0),0)))</f>
        <v>0</v>
      </c>
      <c r="AZ127" s="66">
        <f ca="1">IF(AZ$3&gt;$BI$4,0,IF(OR(ISBLANK(AZ125),ISBLANK(AZ126),ISBLANK(BA125),LEFT(BA125,4)="jour",LEFT(BA125,4)="form"),0,IF(COUNTIF(fériés,AZ$3)&gt;0,MOD((AZ126-AZ125),1)*1,MOD((AZ126-AZ125),1))))</f>
        <v>0</v>
      </c>
      <c r="BA127" s="66">
        <f ca="1">IF(AZ$3&gt;$BI$4,0,IF(AND(ISNUMBER(AZ125),ISNUMBER(AZ126),OR(LEFT(BA125,4)="jour",LEFT(BA125,4)="form")),IF(COUNTIF(fériés,AZ$3)&gt;0,MOD(-$BH$4+(AZ126-AZ125),1)*1,MOD(-$BH$4+(AZ126-AZ125),1)),IF(AND(ISBLANK(AZ125),ISBLANK(AZ126)),IF(OR(BA125="r",BA125="c",BA125="a",BA125="m",BA125="f",BA125="cp",BA125="s",BA125="congé parent"),$BH$3,0),0)))</f>
        <v>0</v>
      </c>
      <c r="BB127" s="66">
        <f ca="1">IF(BB$3&gt;$BI$4,0,IF(OR(ISBLANK(BB125),ISBLANK(BB126),ISBLANK(BC125),LEFT(BC125,4)="jour",LEFT(BC125,4)="form"),0,IF(COUNTIF(fériés,BB$3)&gt;0,MOD((BB126-BB125),1)*1,MOD((BB126-BB125),1))))</f>
        <v>0</v>
      </c>
      <c r="BC127" s="66">
        <f ca="1">IF(BB$3&gt;$BI$4,0,IF(AND(ISNUMBER(BB125),ISNUMBER(BB126),OR(LEFT(BC125,4)="jour",LEFT(BC125,4)="form")),IF(COUNTIF(fériés,BB$3)&gt;0,MOD(-$BH$4+(BB126-BB125),1)*1,MOD(-$BH$4+(BB126-BB125),1)),IF(AND(ISBLANK(BB125),ISBLANK(BB126)),IF(OR(BC125="r",BC125="c",BC125="a",BC125="m",BC125="f",BC125="cp",BC125="s",BC125="congé parent"),$BH$3,0),0)))</f>
        <v>0</v>
      </c>
      <c r="BD127" s="66">
        <f ca="1">IF(BD$3&gt;$BI$4,0,IF(OR(ISBLANK(BD125),ISBLANK(BD126),ISBLANK(BE125),LEFT(BE125,4)="jour",LEFT(BE125,4)="form"),0,IF(COUNTIF(fériés,BD$3)&gt;0,MOD((BD126-BD125),1)*1,MOD((BD126-BD125),1))))</f>
        <v>0</v>
      </c>
      <c r="BE127" s="66">
        <f ca="1">IF(BD$3&gt;$BI$4,0,IF(AND(ISNUMBER(BD125),ISNUMBER(BD126),OR(LEFT(BE125,4)="jour",LEFT(BE125,4)="form")),IF(COUNTIF(fériés,BD$3)&gt;0,MOD(-$BH$4+(BD126-BD125),1)*1,MOD(-$BH$4+(BD126-BD125),1)),IF(AND(ISBLANK(BD125),ISBLANK(BD126)),IF(OR(BE125="r",BE125="c",BE125="a",BE125="m",BE125="f",BE125="cp",BE125="s",BE125="congé parent"),$BH$3,0),0)))</f>
        <v>0</v>
      </c>
      <c r="BF127" s="66">
        <f ca="1">IF(BF$3&gt;$BI$4,0,IF(OR(ISBLANK(BF125),ISBLANK(BF126),ISBLANK(BG125),LEFT(BG125,4)="jour",LEFT(BG125,4)="form"),0,IF(COUNTIF(fériés,BF$3)&gt;0,MOD((BF126-BF125),1)*1,MOD((BF126-BF125),1))))</f>
        <v>0</v>
      </c>
      <c r="BG127" s="66">
        <f ca="1">IF(BF$3&gt;$BI$4,0,IF(AND(ISNUMBER(BF125),ISNUMBER(BF126),OR(LEFT(BG125,4)="jour",LEFT(BG125,4)="form")),IF(COUNTIF(fériés,BF$3)&gt;0,MOD(-$BH$4+(BF126-BF125),1)*1,MOD(-$BH$4+(BF126-BF125),1)),IF(AND(ISBLANK(BF125),ISBLANK(BF126)),IF(OR(BG125="r",BG125="c",BG125="a",BG125="m",BG125="f",BG125="cp",BG125="s",BG125="congé parent"),$BH$3,0),0)))</f>
        <v>0</v>
      </c>
      <c r="BH127" s="12">
        <f ca="1">SUM(B127:BG127)</f>
        <v>1.7354166666666666</v>
      </c>
    </row>
    <row r="128" spans="1:60" ht="15.6" customHeight="1" thickBot="1" x14ac:dyDescent="0.4">
      <c r="A128" s="52"/>
      <c r="B128" s="66" t="str">
        <f>IF(RIGHT(C125,4)="cuht","171",IF(RIGHT(C125,4)="netu","172",IF(RIGHT(C125,4)="auht","173",IF(OR(RIGHT(C125,4)="ppou",RIGHT(C125,5)="prepa"),"360",IF(RIGHT(C125,4)="cpou","361",IF(OR(RIGHT(C125,4)="apou",RIGHT(C125,6)="molinf"),"363",IF(RIGHT(C125,4)="netp","364",IF(RIGHT(C125,4)="cmtr","365",IF(LEFT(C125,4)="form","873",IF(RIGHT(C125,7)="ce-cppt","902",""))))))))))</f>
        <v/>
      </c>
      <c r="C128" s="66" t="str">
        <f>IF(B128="","",IF(OR(B$3=Recap!$A$50,B$3=Recap!$A$51,B$3=Recap!$A$52,B$3=Recap!$A$53,B$3=Recap!$A$54,B$3=Recap!$A$55,B$3=Recap!$A$56,B$3=Recap!$A$57,B$3=Recap!$A$58,B$3=Recap!$A$59,B$3=Recap!$A$60,B$3=Recap!$A$61),(B127+C127)/1,B127+C127))</f>
        <v/>
      </c>
      <c r="D128" s="66" t="str">
        <f>IF(RIGHT(E125,4)="cuht","171",IF(RIGHT(E125,4)="netu","172",IF(RIGHT(E125,4)="auht","173",IF(OR(RIGHT(E125,4)="ppou",RIGHT(E125,5)="prepa"),"360",IF(RIGHT(E125,4)="cpou","361",IF(OR(RIGHT(E125,4)="apou",RIGHT(E125,6)="molinf"),"363",IF(RIGHT(E125,4)="netp","364",IF(RIGHT(E125,4)="cmtr","365",IF(LEFT(E125,4)="form","873",IF(RIGHT(E125,7)="ce-cppt","902",""))))))))))</f>
        <v/>
      </c>
      <c r="E128" s="66" t="str">
        <f>IF(D128="","",IF(OR(D$3=Recap!$A$50,D$3=Recap!$A$51,D$3=Recap!$A$52,D$3=Recap!$A$53,D$3=Recap!$A$54,D$3=Recap!$A$55,D$3=Recap!$A$56,D$3=Recap!$A$57,D$3=Recap!$A$58,D$3=Recap!$A$59,D$3=Recap!$A$60,D$3=Recap!$A$61),(D127+E127)/1,D127+E127))</f>
        <v/>
      </c>
      <c r="F128" s="66" t="str">
        <f>IF(RIGHT(G125,4)="cuht","171",IF(RIGHT(G125,4)="netu","172",IF(RIGHT(G125,4)="auht","173",IF(OR(RIGHT(G125,4)="ppou",RIGHT(G125,5)="prepa"),"360",IF(RIGHT(G125,4)="cpou","361",IF(OR(RIGHT(G125,4)="apou",RIGHT(G125,6)="molinf"),"363",IF(RIGHT(G125,4)="netp","364",IF(RIGHT(G125,4)="cmtr","365",IF(LEFT(G125,4)="form","873",IF(RIGHT(G125,7)="ce-cppt","902",""))))))))))</f>
        <v/>
      </c>
      <c r="G128" s="66" t="str">
        <f>IF(F128="","",IF(OR(F$3=Recap!$A$50,F$3=Recap!$A$51,F$3=Recap!$A$52,F$3=Recap!$A$53,F$3=Recap!$A$54,F$3=Recap!$A$55,F$3=Recap!$A$56,F$3=Recap!$A$57,F$3=Recap!$A$58,F$3=Recap!$A$59,F$3=Recap!$A$60,F$3=Recap!$A$61),(F127+G127)/1,F127+G127))</f>
        <v/>
      </c>
      <c r="H128" s="66" t="str">
        <f>IF(RIGHT(I125,4)="cuht","171",IF(RIGHT(I125,4)="netu","172",IF(RIGHT(I125,4)="auht","173",IF(OR(RIGHT(I125,4)="ppou",RIGHT(I125,5)="prepa"),"360",IF(RIGHT(I125,4)="cpou","361",IF(OR(RIGHT(I125,4)="apou",RIGHT(I125,6)="molinf"),"363",IF(RIGHT(I125,4)="netp","364",IF(RIGHT(I125,4)="cmtr","365",IF(LEFT(I125,4)="form","873",IF(RIGHT(I125,7)="ce-cppt","902",""))))))))))</f>
        <v/>
      </c>
      <c r="I128" s="66" t="str">
        <f>IF(H128="","",IF(OR(H$3=Recap!$A$50,H$3=Recap!$A$51,H$3=Recap!$A$52,H$3=Recap!$A$53,H$3=Recap!$A$54,H$3=Recap!$A$55,H$3=Recap!$A$56,H$3=Recap!$A$57,H$3=Recap!$A$58,H$3=Recap!$A$59,H$3=Recap!$A$60,H$3=Recap!$A$61),(H127+I127)/1,H127+I127))</f>
        <v/>
      </c>
      <c r="J128" s="66" t="str">
        <f>IF(RIGHT(K125,4)="cuht","171",IF(RIGHT(K125,4)="netu","172",IF(RIGHT(K125,4)="auht","173",IF(OR(RIGHT(K125,4)="ppou",RIGHT(K125,5)="prepa"),"360",IF(RIGHT(K125,4)="cpou","361",IF(OR(RIGHT(K125,4)="apou",RIGHT(K125,6)="molinf"),"363",IF(RIGHT(K125,4)="netp","364",IF(RIGHT(K125,4)="cmtr","365",IF(LEFT(K125,4)="form","873",IF(RIGHT(K125,7)="ce-cppt","902",""))))))))))</f>
        <v/>
      </c>
      <c r="K128" s="66" t="str">
        <f>IF(J128="","",IF(OR(J$3=Recap!$A$50,J$3=Recap!$A$51,J$3=Recap!$A$52,J$3=Recap!$A$53,J$3=Recap!$A$54,J$3=Recap!$A$55,J$3=Recap!$A$56,J$3=Recap!$A$57,J$3=Recap!$A$58,J$3=Recap!$A$59,J$3=Recap!$A$60,J$3=Recap!$A$61),(J127+K127)/1,J127+K127))</f>
        <v/>
      </c>
      <c r="L128" s="86" t="str">
        <f>IF(RIGHT(M125,4)="cuht","171",IF(RIGHT(M125,4)="netu","172",IF(RIGHT(M125,4)="auht","173",IF(OR(RIGHT(M125,4)="ppou",RIGHT(M125,5)="prepa"),"360",IF(RIGHT(M125,4)="cpou","361",IF(OR(RIGHT(M125,4)="apou",RIGHT(M125,6)="molinf"),"363",IF(RIGHT(M125,4)="netp","364",IF(RIGHT(M125,4)="cmtr","365",IF(LEFT(M125,4)="form","873",IF(RIGHT(M125,7)="ce-cppt","902",""))))))))))</f>
        <v/>
      </c>
      <c r="M128" s="86" t="str">
        <f>IF(L128="","",IF(OR(L$3=Recap!$A$50,L$3=Recap!$A$51,L$3=Recap!$A$52,L$3=Recap!$A$53,L$3=Recap!$A$54,L$3=Recap!$A$55,L$3=Recap!$A$56,L$3=Recap!$A$57,L$3=Recap!$A$58,L$3=Recap!$A$59,L$3=Recap!$A$60,L$3=Recap!$A$61),(L127+M127)/1,L127+M127))</f>
        <v/>
      </c>
      <c r="N128" s="86" t="str">
        <f>IF(RIGHT(O125,4)="cuht","171",IF(RIGHT(O125,4)="netu","172",IF(RIGHT(O125,4)="auht","173",IF(OR(RIGHT(O125,4)="ppou",RIGHT(O125,5)="prepa"),"360",IF(RIGHT(O125,4)="cpou","361",IF(OR(RIGHT(O125,4)="apou",RIGHT(O125,6)="molinf"),"363",IF(RIGHT(O125,4)="netp","364",IF(RIGHT(O125,4)="cmtr","365",IF(LEFT(O125,4)="form","873",IF(RIGHT(O125,7)="ce-cppt","902",""))))))))))</f>
        <v/>
      </c>
      <c r="O128" s="86" t="str">
        <f>IF(N128="","",IF(OR(N$3=Recap!$A$50,N$3=Recap!$A$51,N$3=Recap!$A$52,N$3=Recap!$A$53,N$3=Recap!$A$54,N$3=Recap!$A$55,N$3=Recap!$A$56,N$3=Recap!$A$57,N$3=Recap!$A$58,N$3=Recap!$A$59,N$3=Recap!$A$60,N$3=Recap!$A$61),(N127+O127)/1,N127+O127))</f>
        <v/>
      </c>
      <c r="P128" s="66" t="str">
        <f>IF(RIGHT(Q125,4)="cuht","171",IF(RIGHT(Q125,4)="netu","172",IF(RIGHT(Q125,4)="auht","173",IF(OR(RIGHT(Q125,4)="ppou",RIGHT(Q125,5)="prepa"),"360",IF(RIGHT(Q125,4)="cpou","361",IF(OR(RIGHT(Q125,4)="apou",RIGHT(Q125,6)="molinf"),"363",IF(RIGHT(Q125,4)="netp","364",IF(RIGHT(Q125,4)="cmtr","365",IF(LEFT(Q125,4)="form","873",IF(RIGHT(Q125,7)="ce-cppt","902",""))))))))))</f>
        <v>363</v>
      </c>
      <c r="Q128" s="66">
        <f ca="1">IF(P128="","",IF(OR(P$3=Recap!$A$50,P$3=Recap!$A$51,P$3=Recap!$A$52,P$3=Recap!$A$53,P$3=Recap!$A$54,P$3=Recap!$A$55,P$3=Recap!$A$56,P$3=Recap!$A$57,P$3=Recap!$A$58,P$3=Recap!$A$59,P$3=Recap!$A$60,P$3=Recap!$A$61),(P127+Q127)/1,P127+Q127))</f>
        <v>0.34375000000000006</v>
      </c>
      <c r="R128" s="66" t="str">
        <f>IF(RIGHT(S125,4)="cuht","171",IF(RIGHT(S125,4)="netu","172",IF(RIGHT(S125,4)="auht","173",IF(OR(RIGHT(S125,4)="ppou",RIGHT(S125,5)="prepa"),"360",IF(RIGHT(S125,4)="cpou","361",IF(OR(RIGHT(S125,4)="apou",RIGHT(S125,6)="molinf"),"363",IF(RIGHT(S125,4)="netp","364",IF(RIGHT(S125,4)="cmtr","365",IF(LEFT(S125,4)="form","873",IF(RIGHT(S125,7)="ce-cppt","902",""))))))))))</f>
        <v>363</v>
      </c>
      <c r="S128" s="66">
        <f ca="1">IF(R128="","",IF(OR(R$3=Recap!$A$50,R$3=Recap!$A$51,R$3=Recap!$A$52,R$3=Recap!$A$53,R$3=Recap!$A$54,R$3=Recap!$A$55,R$3=Recap!$A$56,R$3=Recap!$A$57,R$3=Recap!$A$58,R$3=Recap!$A$59,R$3=Recap!$A$60,R$3=Recap!$A$61),(R127+S127)/1,R127+S127))</f>
        <v>0.4</v>
      </c>
      <c r="T128" s="66" t="str">
        <f>IF(RIGHT(U125,4)="cuht","171",IF(RIGHT(U125,4)="netu","172",IF(RIGHT(U125,4)="auht","173",IF(OR(RIGHT(U125,4)="ppou",RIGHT(U125,5)="prepa"),"360",IF(RIGHT(U125,4)="cpou","361",IF(OR(RIGHT(U125,4)="apou",RIGHT(U125,6)="molinf"),"363",IF(RIGHT(U125,4)="netp","364",IF(RIGHT(U125,4)="cmtr","365",IF(LEFT(U125,4)="form","873",IF(RIGHT(U125,7)="ce-cppt","902",""))))))))))</f>
        <v>363</v>
      </c>
      <c r="U128" s="66">
        <f ca="1">IF(T128="","",IF(OR(T$3=Recap!$A$50,T$3=Recap!$A$51,T$3=Recap!$A$52,T$3=Recap!$A$53,T$3=Recap!$A$54,T$3=Recap!$A$55,T$3=Recap!$A$56,T$3=Recap!$A$57,T$3=Recap!$A$58,T$3=Recap!$A$59,T$3=Recap!$A$60,T$3=Recap!$A$61),(T127+U127)/1,T127+U127))</f>
        <v>0.31666666666666671</v>
      </c>
      <c r="V128" s="66" t="str">
        <f>IF(RIGHT(W125,4)="cuht","171",IF(RIGHT(W125,4)="netu","172",IF(RIGHT(W125,4)="auht","173",IF(OR(RIGHT(W125,4)="ppou",RIGHT(W125,5)="prepa"),"360",IF(RIGHT(W125,4)="cpou","361",IF(OR(RIGHT(W125,4)="apou",RIGHT(W125,6)="molinf"),"363",IF(RIGHT(W125,4)="netp","364",IF(RIGHT(W125,4)="cmtr","365",IF(LEFT(W125,4)="form","873",IF(RIGHT(W125,7)="ce-cppt","902",""))))))))))</f>
        <v>363</v>
      </c>
      <c r="W128" s="66">
        <f ca="1">IF(V128="","",IF(OR(V$3=Recap!$A$50,V$3=Recap!$A$51,V$3=Recap!$A$52,V$3=Recap!$A$53,V$3=Recap!$A$54,V$3=Recap!$A$55,V$3=Recap!$A$56,V$3=Recap!$A$57,V$3=Recap!$A$58,V$3=Recap!$A$59,V$3=Recap!$A$60,V$3=Recap!$A$61),(V127+W127)/1,V127+W127))</f>
        <v>0.31666666666666671</v>
      </c>
      <c r="X128" s="66" t="str">
        <f>IF(RIGHT(Y125,4)="cuht","171",IF(RIGHT(Y125,4)="netu","172",IF(RIGHT(Y125,4)="auht","173",IF(OR(RIGHT(Y125,4)="ppou",RIGHT(Y125,5)="prepa"),"360",IF(RIGHT(Y125,4)="cpou","361",IF(OR(RIGHT(Y125,4)="apou",RIGHT(Y125,6)="molinf"),"363",IF(RIGHT(Y125,4)="netp","364",IF(RIGHT(Y125,4)="cmtr","365",IF(LEFT(Y125,4)="form","873",IF(RIGHT(Y125,7)="ce-cppt","902",""))))))))))</f>
        <v>363</v>
      </c>
      <c r="Y128" s="66">
        <f ca="1">IF(X128="","",IF(OR(X$3=Recap!$A$50,X$3=Recap!$A$51,X$3=Recap!$A$52,X$3=Recap!$A$53,X$3=Recap!$A$54,X$3=Recap!$A$55,X$3=Recap!$A$56,X$3=Recap!$A$57,X$3=Recap!$A$58,X$3=Recap!$A$59,X$3=Recap!$A$60,X$3=Recap!$A$61),(X127+Y127)/1,X127+Y127))</f>
        <v>0.35833333333333328</v>
      </c>
      <c r="Z128" s="86" t="str">
        <f>IF(RIGHT(AA125,4)="cuht","171",IF(RIGHT(AA125,4)="netu","172",IF(RIGHT(AA125,4)="auht","173",IF(OR(RIGHT(AA125,4)="ppou",RIGHT(AA125,5)="prepa"),"360",IF(RIGHT(AA125,4)="cpou","361",IF(OR(RIGHT(AA125,4)="apou",RIGHT(AA125,6)="molinf"),"363",IF(RIGHT(AA125,4)="netp","364",IF(RIGHT(AA125,4)="cmtr","365",IF(LEFT(AA125,4)="form","873",IF(RIGHT(AA125,7)="ce-cppt","902",""))))))))))</f>
        <v/>
      </c>
      <c r="AA128" s="86" t="str">
        <f>IF(Z128="","",IF(OR(Z$3=Recap!$A$50,Z$3=Recap!$A$51,Z$3=Recap!$A$52,Z$3=Recap!$A$53,Z$3=Recap!$A$54,Z$3=Recap!$A$55,Z$3=Recap!$A$56,Z$3=Recap!$A$57,Z$3=Recap!$A$58,Z$3=Recap!$A$59,Z$3=Recap!$A$60,Z$3=Recap!$A$61),(Z127+AA127)/1,Z127+AA127))</f>
        <v/>
      </c>
      <c r="AB128" s="86" t="str">
        <f>IF(RIGHT(AC125,4)="cuht","171",IF(RIGHT(AC125,4)="netu","172",IF(RIGHT(AC125,4)="auht","173",IF(OR(RIGHT(AC125,4)="ppou",RIGHT(AC125,5)="prepa"),"360",IF(RIGHT(AC125,4)="cpou","361",IF(OR(RIGHT(AC125,4)="apou",RIGHT(AC125,6)="molinf"),"363",IF(RIGHT(AC125,4)="netp","364",IF(RIGHT(AC125,4)="cmtr","365",IF(LEFT(AC125,4)="form","873",IF(RIGHT(AC125,7)="ce-cppt","902",""))))))))))</f>
        <v/>
      </c>
      <c r="AC128" s="86" t="str">
        <f>IF(AB128="","",IF(OR(AB$3=Recap!$A$50,AB$3=Recap!$A$51,AB$3=Recap!$A$52,AB$3=Recap!$A$53,AB$3=Recap!$A$54,AB$3=Recap!$A$55,AB$3=Recap!$A$56,AB$3=Recap!$A$57,AB$3=Recap!$A$58,AB$3=Recap!$A$59,AB$3=Recap!$A$60,AB$3=Recap!$A$61),(AB127+AC127)/1,AB127+AC127))</f>
        <v/>
      </c>
      <c r="AD128" s="61"/>
      <c r="AE128" s="66" t="str">
        <f>IF(RIGHT(AF125,4)="cuht","171",IF(RIGHT(AF125,4)="netu","172",IF(RIGHT(AF125,4)="auht","173",IF(OR(RIGHT(AF125,4)="ppou",RIGHT(AF125,5)="prepa"),"360",IF(RIGHT(AF125,4)="cpou","361",IF(OR(RIGHT(AF125,4)="apou",RIGHT(AF125,6)="molinf"),"363",IF(RIGHT(AF125,4)="netp","364",IF(RIGHT(AF125,4)="cmtr","365",IF(LEFT(AF125,4)="form","873",IF(RIGHT(AF125,7)="ce-cppt","902",""))))))))))</f>
        <v>360</v>
      </c>
      <c r="AF128" s="66">
        <f ca="1">IF(AE128="","",IF(OR(AE$3=Recap!$A$50,AE$3=Recap!$A$51,AE$3=Recap!$A$52,AE$3=Recap!$A$53,AE$3=Recap!$A$54,AE$3=Recap!$A$55,AE$3=Recap!$A$56,AE$3=Recap!$A$57,AE$3=Recap!$A$58,AE$3=Recap!$A$59,AE$3=Recap!$A$60,AE$3=Recap!$A$61),(AE127+AF127)/1,AE127+AF127))</f>
        <v>0</v>
      </c>
      <c r="AG128" s="86" t="str">
        <f>IF(RIGHT(AH125,4)="cuht","171",IF(RIGHT(AH125,4)="netu","172",IF(RIGHT(AH125,4)="auht","173",IF(OR(RIGHT(AH125,4)="ppou",RIGHT(AH125,5)="prepa"),"360",IF(RIGHT(AH125,4)="cpou","361",IF(OR(RIGHT(AH125,4)="apou",RIGHT(AH125,6)="molinf"),"363",IF(RIGHT(AH125,4)="netp","364",IF(RIGHT(AH125,4)="cmtr","365",IF(LEFT(AH125,4)="form","873",IF(RIGHT(AH125,7)="ce-cppt","902",""))))))))))</f>
        <v/>
      </c>
      <c r="AH128" s="86" t="str">
        <f>IF(AG128="","",IF(OR(AG$3=Recap!$A$50,AG$3=Recap!$A$51,AG$3=Recap!$A$52,AG$3=Recap!$A$53,AG$3=Recap!$A$54,AG$3=Recap!$A$55,AG$3=Recap!$A$56,AG$3=Recap!$A$57,AG$3=Recap!$A$58,AG$3=Recap!$A$59,AG$3=Recap!$A$60,AG$3=Recap!$A$61),(AG127+AH127)/1,AG127+AH127))</f>
        <v/>
      </c>
      <c r="AI128" s="66" t="str">
        <f>IF(RIGHT(AJ125,4)="cuht","171",IF(RIGHT(AJ125,4)="netu","172",IF(RIGHT(AJ125,4)="auht","173",IF(OR(RIGHT(AJ125,4)="ppou",RIGHT(AJ125,5)="prepa"),"360",IF(RIGHT(AJ125,4)="cpou","361",IF(OR(RIGHT(AJ125,4)="apou",RIGHT(AJ125,6)="molinf"),"363",IF(RIGHT(AJ125,4)="netp","364",IF(RIGHT(AJ125,4)="cmtr","365",IF(LEFT(AJ125,4)="form","873",IF(RIGHT(AJ125,7)="ce-cppt","902",""))))))))))</f>
        <v>363</v>
      </c>
      <c r="AJ128" s="66">
        <f ca="1">IF(AI128="","",IF(OR(AI$3=Recap!$A$50,AI$3=Recap!$A$51,AI$3=Recap!$A$52,AI$3=Recap!$A$53,AI$3=Recap!$A$54,AI$3=Recap!$A$55,AI$3=Recap!$A$56,AI$3=Recap!$A$57,AI$3=Recap!$A$58,AI$3=Recap!$A$59,AI$3=Recap!$A$60,AI$3=Recap!$A$61),(AI127+AJ127)/1,AI127+AJ127))</f>
        <v>0</v>
      </c>
      <c r="AK128" s="66" t="str">
        <f>IF(RIGHT(AL125,4)="cuht","171",IF(RIGHT(AL125,4)="netu","172",IF(RIGHT(AL125,4)="auht","173",IF(OR(RIGHT(AL125,4)="ppou",RIGHT(AL125,5)="prepa"),"360",IF(RIGHT(AL125,4)="cpou","361",IF(OR(RIGHT(AL125,4)="apou",RIGHT(AL125,6)="molinf"),"363",IF(RIGHT(AL125,4)="netp","364",IF(RIGHT(AL125,4)="cmtr","365",IF(LEFT(AL125,4)="form","873",IF(RIGHT(AL125,7)="ce-cppt","902",""))))))))))</f>
        <v>360</v>
      </c>
      <c r="AL128" s="66">
        <f ca="1">IF(AK128="","",IF(OR(AK$3=Recap!$A$50,AK$3=Recap!$A$51,AK$3=Recap!$A$52,AK$3=Recap!$A$53,AK$3=Recap!$A$54,AK$3=Recap!$A$55,AK$3=Recap!$A$56,AK$3=Recap!$A$57,AK$3=Recap!$A$58,AK$3=Recap!$A$59,AK$3=Recap!$A$60,AK$3=Recap!$A$61),(AK127+AL127)/1,AK127+AL127))</f>
        <v>0</v>
      </c>
      <c r="AM128" s="66" t="str">
        <f>IF(RIGHT(AN125,4)="cuht","171",IF(RIGHT(AN125,4)="netu","172",IF(RIGHT(AN125,4)="auht","173",IF(OR(RIGHT(AN125,4)="ppou",RIGHT(AN125,5)="prepa"),"360",IF(RIGHT(AN125,4)="cpou","361",IF(OR(RIGHT(AN125,4)="apou",RIGHT(AN125,6)="molinf"),"363",IF(RIGHT(AN125,4)="netp","364",IF(RIGHT(AN125,4)="cmtr","365",IF(LEFT(AN125,4)="form","873",IF(RIGHT(AN125,7)="ce-cppt","902",""))))))))))</f>
        <v>360</v>
      </c>
      <c r="AN128" s="66">
        <f ca="1">IF(AM128="","",IF(OR(AM$3=Recap!$A$50,AM$3=Recap!$A$51,AM$3=Recap!$A$52,AM$3=Recap!$A$53,AM$3=Recap!$A$54,AM$3=Recap!$A$55,AM$3=Recap!$A$56,AM$3=Recap!$A$57,AM$3=Recap!$A$58,AM$3=Recap!$A$59,AM$3=Recap!$A$60,AM$3=Recap!$A$61),(AM127+AN127)/1,AM127+AN127))</f>
        <v>0</v>
      </c>
      <c r="AO128" s="86" t="str">
        <f>IF(RIGHT(AP125,4)="cuht","171",IF(RIGHT(AP125,4)="netu","172",IF(RIGHT(AP125,4)="auht","173",IF(OR(RIGHT(AP125,4)="ppou",RIGHT(AP125,5)="prepa"),"360",IF(RIGHT(AP125,4)="cpou","361",IF(OR(RIGHT(AP125,4)="apou",RIGHT(AP125,6)="molinf"),"363",IF(RIGHT(AP125,4)="netp","364",IF(RIGHT(AP125,4)="cmtr","365",IF(LEFT(AP125,4)="form","873",IF(RIGHT(AP125,7)="ce-cppt","902",""))))))))))</f>
        <v/>
      </c>
      <c r="AP128" s="86" t="str">
        <f>IF(AO128="","",IF(OR(AO$3=Recap!$A$50,AO$3=Recap!$A$51,AO$3=Recap!$A$52,AO$3=Recap!$A$53,AO$3=Recap!$A$54,AO$3=Recap!$A$55,AO$3=Recap!$A$56,AO$3=Recap!$A$57,AO$3=Recap!$A$58,AO$3=Recap!$A$59,AO$3=Recap!$A$60,AO$3=Recap!$A$61),(AO127+AP127)/1,AO127+AP127))</f>
        <v/>
      </c>
      <c r="AQ128" s="86" t="str">
        <f>IF(RIGHT(AR125,4)="cuht","171",IF(RIGHT(AR125,4)="netu","172",IF(RIGHT(AR125,4)="auht","173",IF(OR(RIGHT(AR125,4)="ppou",RIGHT(AR125,5)="prepa"),"360",IF(RIGHT(AR125,4)="cpou","361",IF(OR(RIGHT(AR125,4)="apou",RIGHT(AR125,6)="molinf"),"363",IF(RIGHT(AR125,4)="netp","364",IF(RIGHT(AR125,4)="cmtr","365",IF(LEFT(AR125,4)="form","873",IF(RIGHT(AR125,7)="ce-cppt","902",""))))))))))</f>
        <v>360</v>
      </c>
      <c r="AR128" s="86">
        <f ca="1">IF(AQ128="","",IF(OR(AQ$3=Recap!$A$50,AQ$3=Recap!$A$51,AQ$3=Recap!$A$52,AQ$3=Recap!$A$53,AQ$3=Recap!$A$54,AQ$3=Recap!$A$55,AQ$3=Recap!$A$56,AQ$3=Recap!$A$57,AQ$3=Recap!$A$58,AQ$3=Recap!$A$59,AQ$3=Recap!$A$60,AQ$3=Recap!$A$61),(AQ127+AR127)/1,AQ127+AR127))</f>
        <v>0</v>
      </c>
      <c r="AS128" s="61"/>
      <c r="AT128" s="66" t="str">
        <f>IF(RIGHT(AU125,4)="cuht","171",IF(RIGHT(AU125,4)="netu","172",IF(RIGHT(AU125,4)="auht","173",IF(OR(RIGHT(AU125,4)="ppou",RIGHT(AU125,5)="prepa"),"360",IF(RIGHT(AU125,4)="cpou","361",IF(OR(RIGHT(AU125,4)="apou",RIGHT(AU125,6)="molinf"),"363",IF(RIGHT(AU125,4)="netp","364",IF(RIGHT(AU125,4)="cmtr","365",IF(LEFT(AU125,4)="form","873",IF(RIGHT(AU125,7)="ce-cppt","902",""))))))))))</f>
        <v/>
      </c>
      <c r="AU128" s="66" t="str">
        <f>IF(AT128="","",IF(OR(AT$3=Recap!$A$50,AT$3=Recap!$A$51,AT$3=Recap!$A$52,AT$3=Recap!$A$53,AT$3=Recap!$A$54,AT$3=Recap!$A$55,AT$3=Recap!$A$56,AT$3=Recap!$A$57,AT$3=Recap!$A$58,AT$3=Recap!$A$59,AT$3=Recap!$A$60,AT$3=Recap!$A$61),(AT127+AU127)/1,AT127+AU127))</f>
        <v/>
      </c>
      <c r="AV128" s="86" t="str">
        <f>IF(RIGHT(AW125,4)="cuht","171",IF(RIGHT(AW125,4)="netu","172",IF(RIGHT(AW125,4)="auht","173",IF(OR(RIGHT(AW125,4)="ppou",RIGHT(AW125,5)="prepa"),"360",IF(RIGHT(AW125,4)="cpou","361",IF(OR(RIGHT(AW125,4)="apou",RIGHT(AW125,6)="molinf"),"363",IF(RIGHT(AW125,4)="netp","364",IF(RIGHT(AW125,4)="cmtr","365",IF(LEFT(AW125,4)="form","873",IF(RIGHT(AW125,7)="ce-cppt","902",""))))))))))</f>
        <v/>
      </c>
      <c r="AW128" s="86" t="str">
        <f>IF(AV128="","",IF(OR(AV$3=Recap!$A$50,AV$3=Recap!$A$51,AV$3=Recap!$A$52,AV$3=Recap!$A$53,AV$3=Recap!$A$54,AV$3=Recap!$A$55,AV$3=Recap!$A$56,AV$3=Recap!$A$57,AV$3=Recap!$A$58,AV$3=Recap!$A$59,AV$3=Recap!$A$60,AV$3=Recap!$A$61),(AV127+AW127)/1,AV127+AW127))</f>
        <v/>
      </c>
      <c r="AX128" s="66" t="str">
        <f>IF(RIGHT(AY125,4)="cuht","171",IF(RIGHT(AY125,4)="netu","172",IF(RIGHT(AY125,4)="auht","173",IF(OR(RIGHT(AY125,4)="ppou",RIGHT(AY125,5)="prepa"),"360",IF(RIGHT(AY125,4)="cpou","361",IF(OR(RIGHT(AY125,4)="apou",RIGHT(AY125,6)="molinf"),"363",IF(RIGHT(AY125,4)="netp","364",IF(RIGHT(AY125,4)="cmtr","365",IF(LEFT(AY125,4)="form","873",IF(RIGHT(AY125,7)="ce-cppt","902",""))))))))))</f>
        <v/>
      </c>
      <c r="AY128" s="66" t="str">
        <f>IF(AX128="","",IF(OR(AX$3=Recap!$A$50,AX$3=Recap!$A$51,AX$3=Recap!$A$52,AX$3=Recap!$A$53,AX$3=Recap!$A$54,AX$3=Recap!$A$55,AX$3=Recap!$A$56,AX$3=Recap!$A$57,AX$3=Recap!$A$58,AX$3=Recap!$A$59,AX$3=Recap!$A$60,AX$3=Recap!$A$61),(AX127+AY127)/1,AX127+AY127))</f>
        <v/>
      </c>
      <c r="AZ128" s="66" t="str">
        <f>IF(RIGHT(BA125,4)="cuht","171",IF(RIGHT(BA125,4)="netu","172",IF(RIGHT(BA125,4)="auht","173",IF(OR(RIGHT(BA125,4)="ppou",RIGHT(BA125,5)="prepa"),"360",IF(RIGHT(BA125,4)="cpou","361",IF(OR(RIGHT(BA125,4)="apou",RIGHT(BA125,6)="molinf"),"363",IF(RIGHT(BA125,4)="netp","364",IF(RIGHT(BA125,4)="cmtr","365",IF(LEFT(BA125,4)="form","873",IF(RIGHT(BA125,7)="ce-cppt","902",""))))))))))</f>
        <v/>
      </c>
      <c r="BA128" s="66" t="str">
        <f>IF(AZ128="","",IF(OR(AZ$3=Recap!$A$50,AZ$3=Recap!$A$51,AZ$3=Recap!$A$52,AZ$3=Recap!$A$53,AZ$3=Recap!$A$54,AZ$3=Recap!$A$55,AZ$3=Recap!$A$56,AZ$3=Recap!$A$57,AZ$3=Recap!$A$58,AZ$3=Recap!$A$59,AZ$3=Recap!$A$60,AZ$3=Recap!$A$61),(AZ127+BA127)/1,AZ127+BA127))</f>
        <v/>
      </c>
      <c r="BB128" s="66" t="str">
        <f>IF(RIGHT(BC125,4)="cuht","171",IF(RIGHT(BC125,4)="netu","172",IF(RIGHT(BC125,4)="auht","173",IF(OR(RIGHT(BC125,4)="ppou",RIGHT(BC125,5)="prepa"),"360",IF(RIGHT(BC125,4)="cpou","361",IF(OR(RIGHT(BC125,4)="apou",RIGHT(BC125,6)="molinf"),"363",IF(RIGHT(BC125,4)="netp","364",IF(RIGHT(BC125,4)="cmtr","365",IF(LEFT(BC125,4)="form","873",IF(RIGHT(BC125,7)="ce-cppt","902",""))))))))))</f>
        <v/>
      </c>
      <c r="BC128" s="66" t="str">
        <f>IF(BB128="","",IF(OR(BB$3=Recap!$A$50,BB$3=Recap!$A$51,BB$3=Recap!$A$52,BB$3=Recap!$A$53,BB$3=Recap!$A$54,BB$3=Recap!$A$55,BB$3=Recap!$A$56,BB$3=Recap!$A$57,BB$3=Recap!$A$58,BB$3=Recap!$A$59,BB$3=Recap!$A$60,BB$3=Recap!$A$61),(BB127+BC127)/1,BB127+BC127))</f>
        <v/>
      </c>
      <c r="BD128" s="66" t="str">
        <f>IF(RIGHT(BE125,4)="cuht","171",IF(RIGHT(BE125,4)="netu","172",IF(RIGHT(BE125,4)="auht","173",IF(OR(RIGHT(BE125,4)="ppou",RIGHT(BE125,5)="prepa"),"360",IF(RIGHT(BE125,4)="cpou","361",IF(OR(RIGHT(BE125,4)="apou",RIGHT(BE125,6)="molinf"),"363",IF(RIGHT(BE125,4)="netp","364",IF(RIGHT(BE125,4)="cmtr","365",IF(LEFT(BE125,4)="form","873",IF(RIGHT(BE125,7)="ce-cppt","902",""))))))))))</f>
        <v/>
      </c>
      <c r="BE128" s="66" t="str">
        <f>IF(BD128="","",IF(OR(BD$3=Recap!$A$50,BD$3=Recap!$A$51,BD$3=Recap!$A$52,BD$3=Recap!$A$53,BD$3=Recap!$A$54,BD$3=Recap!$A$55,BD$3=Recap!$A$56,BD$3=Recap!$A$57,BD$3=Recap!$A$58,BD$3=Recap!$A$59,BD$3=Recap!$A$60,BD$3=Recap!$A$61),(BD127+BE127)/1,BD127+BE127))</f>
        <v/>
      </c>
      <c r="BF128" s="66" t="str">
        <f>IF(RIGHT(BG125,4)="cuht","171",IF(RIGHT(BG125,4)="netu","172",IF(RIGHT(BG125,4)="auht","173",IF(OR(RIGHT(BG125,4)="ppou",RIGHT(BG125,5)="prepa"),"360",IF(RIGHT(BG125,4)="cpou","361",IF(OR(RIGHT(BG125,4)="apou",RIGHT(BG125,6)="molinf"),"363",IF(RIGHT(BG125,4)="netp","364",IF(RIGHT(BG125,4)="cmtr","365",IF(LEFT(BG125,4)="form","873",IF(RIGHT(BG125,7)="ce-cppt","902",""))))))))))</f>
        <v/>
      </c>
      <c r="BG128" s="66" t="str">
        <f>IF(BF128="","",IF(OR(BF$3=Recap!$A$50,BF$3=Recap!$A$51,BF$3=Recap!$A$52,BF$3=Recap!$A$53,BF$3=Recap!$A$54,BF$3=Recap!$A$55,BF$3=Recap!$A$56,BF$3=Recap!$A$57,BF$3=Recap!$A$58,BF$3=Recap!$A$59,BF$3=Recap!$A$60,BF$3=Recap!$A$61),(BF127+BG127)/1,BF127+BG127))</f>
        <v/>
      </c>
      <c r="BH128" s="12"/>
    </row>
    <row r="129" spans="1:60" ht="14.4" customHeight="1" x14ac:dyDescent="0.3">
      <c r="A129" s="125" t="s">
        <v>85</v>
      </c>
      <c r="B129" s="84"/>
      <c r="C129" s="100" t="s">
        <v>27</v>
      </c>
      <c r="D129" s="68"/>
      <c r="E129" s="120"/>
      <c r="F129" s="68">
        <v>0.91666666666666663</v>
      </c>
      <c r="G129" s="120" t="s">
        <v>30</v>
      </c>
      <c r="H129" s="68">
        <v>0.91666666666666663</v>
      </c>
      <c r="I129" s="120" t="s">
        <v>30</v>
      </c>
      <c r="J129" s="68">
        <v>0.91666666666666663</v>
      </c>
      <c r="K129" s="120" t="s">
        <v>30</v>
      </c>
      <c r="L129" s="79"/>
      <c r="M129" s="100"/>
      <c r="N129" s="79"/>
      <c r="O129" s="98"/>
      <c r="P129" s="55">
        <v>0.33333333333333331</v>
      </c>
      <c r="Q129" s="106" t="s">
        <v>45</v>
      </c>
      <c r="R129" s="55">
        <v>0.33333333333333331</v>
      </c>
      <c r="S129" s="106" t="s">
        <v>45</v>
      </c>
      <c r="T129" s="55">
        <v>0.33333333333333331</v>
      </c>
      <c r="U129" s="106" t="s">
        <v>45</v>
      </c>
      <c r="V129" s="55">
        <v>0.33333333333333331</v>
      </c>
      <c r="W129" s="95" t="s">
        <v>45</v>
      </c>
      <c r="X129" s="55">
        <v>0.33333333333333331</v>
      </c>
      <c r="Y129" s="95" t="s">
        <v>45</v>
      </c>
      <c r="Z129" s="79"/>
      <c r="AA129" s="116"/>
      <c r="AB129" s="79"/>
      <c r="AC129" s="118"/>
      <c r="AD129" s="97">
        <f ca="1">SUM(P131:AC131)</f>
        <v>1.6</v>
      </c>
      <c r="AE129" s="55"/>
      <c r="AF129" s="106" t="s">
        <v>37</v>
      </c>
      <c r="AG129" s="79"/>
      <c r="AH129" s="116"/>
      <c r="AI129" s="57"/>
      <c r="AJ129" s="106" t="s">
        <v>37</v>
      </c>
      <c r="AK129" s="57"/>
      <c r="AL129" s="106" t="s">
        <v>37</v>
      </c>
      <c r="AM129" s="57"/>
      <c r="AN129" s="106" t="s">
        <v>37</v>
      </c>
      <c r="AO129" s="79"/>
      <c r="AP129" s="116"/>
      <c r="AQ129" s="79"/>
      <c r="AR129" s="118"/>
      <c r="AS129" s="97">
        <f ca="1">SUM(AE131:AR131)</f>
        <v>0</v>
      </c>
      <c r="AT129" s="55"/>
      <c r="AU129" s="106"/>
      <c r="AV129" s="79"/>
      <c r="AW129" s="116"/>
      <c r="AX129" s="57"/>
      <c r="AY129" s="106"/>
      <c r="AZ129" s="57"/>
      <c r="BA129" s="106"/>
      <c r="BB129" s="57"/>
      <c r="BC129" s="106"/>
      <c r="BD129" s="57"/>
      <c r="BE129" s="106"/>
      <c r="BF129" s="57"/>
      <c r="BG129" s="122"/>
      <c r="BH129" s="124">
        <f ca="1">SUM(AT131:BG131)</f>
        <v>0</v>
      </c>
    </row>
    <row r="130" spans="1:60" ht="16.2" thickBot="1" x14ac:dyDescent="0.35">
      <c r="A130" s="126"/>
      <c r="B130" s="82"/>
      <c r="C130" s="101"/>
      <c r="D130" s="70"/>
      <c r="E130" s="121"/>
      <c r="F130" s="70">
        <v>0.25</v>
      </c>
      <c r="G130" s="121"/>
      <c r="H130" s="70">
        <v>0.25</v>
      </c>
      <c r="I130" s="121"/>
      <c r="J130" s="70">
        <v>0.25</v>
      </c>
      <c r="K130" s="121"/>
      <c r="L130" s="80"/>
      <c r="M130" s="101"/>
      <c r="N130" s="80"/>
      <c r="O130" s="99"/>
      <c r="P130" s="77">
        <v>0.69791666666666663</v>
      </c>
      <c r="Q130" s="107"/>
      <c r="R130" s="56">
        <v>0.68125000000000002</v>
      </c>
      <c r="S130" s="107"/>
      <c r="T130" s="56">
        <v>0.68125000000000002</v>
      </c>
      <c r="U130" s="107"/>
      <c r="V130" s="56">
        <v>0.68125000000000002</v>
      </c>
      <c r="W130" s="96"/>
      <c r="X130" s="56">
        <v>0.68125000000000002</v>
      </c>
      <c r="Y130" s="96"/>
      <c r="Z130" s="80"/>
      <c r="AA130" s="117"/>
      <c r="AB130" s="80"/>
      <c r="AC130" s="119"/>
      <c r="AD130" s="97"/>
      <c r="AE130" s="56"/>
      <c r="AF130" s="107"/>
      <c r="AG130" s="80"/>
      <c r="AH130" s="117"/>
      <c r="AI130" s="58"/>
      <c r="AJ130" s="107"/>
      <c r="AK130" s="58"/>
      <c r="AL130" s="107"/>
      <c r="AM130" s="58"/>
      <c r="AN130" s="107"/>
      <c r="AO130" s="80"/>
      <c r="AP130" s="117"/>
      <c r="AQ130" s="80"/>
      <c r="AR130" s="119"/>
      <c r="AS130" s="97"/>
      <c r="AT130" s="56"/>
      <c r="AU130" s="107"/>
      <c r="AV130" s="80"/>
      <c r="AW130" s="117"/>
      <c r="AX130" s="58"/>
      <c r="AY130" s="107"/>
      <c r="AZ130" s="58"/>
      <c r="BA130" s="107"/>
      <c r="BB130" s="58"/>
      <c r="BC130" s="107"/>
      <c r="BD130" s="58"/>
      <c r="BE130" s="107"/>
      <c r="BF130" s="58"/>
      <c r="BG130" s="123"/>
      <c r="BH130" s="124"/>
    </row>
    <row r="131" spans="1:60" ht="15" customHeight="1" x14ac:dyDescent="0.35">
      <c r="A131" s="52"/>
      <c r="B131" s="66">
        <f ca="1">IF(B$3&gt;$BI$4,0,IF(OR(ISBLANK(B129),ISBLANK(B130),ISBLANK(C129),LEFT(C129,4)="jour",LEFT(C129,4)="form"),0,IF(COUNTIF(fériés,B$3)&gt;0,MOD((B130-B129),1)*1,MOD((B130-B129),1))))</f>
        <v>0</v>
      </c>
      <c r="C131" s="66">
        <f ca="1">IF(B$3&gt;$BI$4,0,IF(AND(ISNUMBER(B129),ISNUMBER(B130),OR(LEFT(C129,4)="jour",LEFT(C129,4)="form")),IF(COUNTIF(fériés,B$3)&gt;0,MOD(-$BH$4+(B130-B129),1)*1,MOD(-$BH$4+(B130-B129),1)),IF(AND(ISBLANK(B129),ISBLANK(B130)),IF(OR(C129="r",C129="c",C129="a",C129="m",C129="f",C129="cp",C129="s",C129="congé parent"),$BH$3,0),0)))</f>
        <v>0.31666666666666665</v>
      </c>
      <c r="D131" s="66">
        <f ca="1">IF(D$3&gt;$BI$4,0,IF(OR(ISBLANK(D129),ISBLANK(D130),ISBLANK(E129),LEFT(E129,4)="jour",LEFT(E129,4)="form"),0,IF(COUNTIF(fériés,D$3)&gt;0,MOD((D130-D129),1)*1,MOD((D130-D129),1))))</f>
        <v>0</v>
      </c>
      <c r="E131" s="66">
        <f ca="1">IF(D$3&gt;$BI$4,0,IF(AND(ISNUMBER(D129),ISNUMBER(D130),OR(LEFT(E129,4)="jour",LEFT(E129,4)="form")),IF(COUNTIF(fériés,D$3)&gt;0,MOD(-$BH$4+(D130-D129),1)*1,MOD(-$BH$4+(D130-D129),1)),IF(AND(ISBLANK(D129),ISBLANK(D130)),IF(OR(E129="r",E129="c",E129="a",E129="m",E129="f",E129="cp",E129="s",E129="congé parent"),$BH$3,0),0)))</f>
        <v>0</v>
      </c>
      <c r="F131" s="66">
        <f ca="1">IF(F$3&gt;$BI$4,0,IF(OR(ISBLANK(F129),ISBLANK(F130),ISBLANK(G129),LEFT(G129,4)="jour",LEFT(G129,4)="form"),0,IF(COUNTIF(fériés,F$3)&gt;0,MOD((F130-F129),1)*1,MOD((F130-F129),1))))</f>
        <v>0.33333333333333337</v>
      </c>
      <c r="G131" s="66">
        <f ca="1">IF(F$3&gt;$BI$4,0,IF(AND(ISNUMBER(F129),ISNUMBER(F130),OR(LEFT(G129,4)="jour",LEFT(G129,4)="form")),IF(COUNTIF(fériés,F$3)&gt;0,MOD(-$BH$4+(F130-F129),1)*1,MOD(-$BH$4+(F130-F129),1)),IF(AND(ISBLANK(F129),ISBLANK(F130)),IF(OR(G129="r",G129="c",G129="a",G129="m",G129="f",G129="cp",G129="s",G129="congé parent"),$BH$3,0),0)))</f>
        <v>0</v>
      </c>
      <c r="H131" s="66">
        <f ca="1">IF(H$3&gt;$BI$4,0,IF(OR(ISBLANK(H129),ISBLANK(H130),ISBLANK(I129),LEFT(I129,4)="jour",LEFT(I129,4)="form"),0,IF(COUNTIF(fériés,H$3)&gt;0,MOD((H130-H129),1)*1,MOD((H130-H129),1))))</f>
        <v>0.33333333333333337</v>
      </c>
      <c r="I131" s="66">
        <f ca="1">IF(H$3&gt;$BI$4,0,IF(AND(ISNUMBER(H129),ISNUMBER(H130),OR(LEFT(I129,4)="jour",LEFT(I129,4)="form")),IF(COUNTIF(fériés,H$3)&gt;0,MOD(-$BH$4+(H130-H129),1)*1,MOD(-$BH$4+(H130-H129),1)),IF(AND(ISBLANK(H129),ISBLANK(H130)),IF(OR(I129="r",I129="c",I129="a",I129="m",I129="f",I129="cp",I129="s",I129="congé parent"),$BH$3,0),0)))</f>
        <v>0</v>
      </c>
      <c r="J131" s="66">
        <f ca="1">IF(J$3&gt;$BI$4,0,IF(OR(ISBLANK(J129),ISBLANK(J130),ISBLANK(K129),LEFT(K129,4)="jour",LEFT(K129,4)="form"),0,IF(COUNTIF(fériés,J$3)&gt;0,MOD((J130-J129),1)*1,MOD((J130-J129),1))))</f>
        <v>0.33333333333333337</v>
      </c>
      <c r="K131" s="66">
        <f ca="1">IF(J$3&gt;$BI$4,0,IF(AND(ISNUMBER(J129),ISNUMBER(J130),OR(LEFT(K129,4)="jour",LEFT(K129,4)="form")),IF(COUNTIF(fériés,J$3)&gt;0,MOD(-$BH$4+(J130-J129),1)*1,MOD(-$BH$4+(J130-J129),1)),IF(AND(ISBLANK(J129),ISBLANK(J130)),IF(OR(K129="r",K129="c",K129="a",K129="m",K129="f",K129="cp",K129="s",K129="congé parent"),$BH$3,0),0)))</f>
        <v>0</v>
      </c>
      <c r="L131" s="86">
        <f ca="1">IF(L$3&gt;$BI$4,0,IF(OR(ISBLANK(L129),ISBLANK(L130),ISBLANK(M129),LEFT(M129,4)="jour",LEFT(M129,4)="form"),0,IF(COUNTIF(fériés,L$3)&gt;0,MOD((L130-L129),1)*1,MOD((L130-L129),1))))</f>
        <v>0</v>
      </c>
      <c r="M131" s="86">
        <f ca="1">IF(L$3&gt;$BI$4,0,IF(AND(ISNUMBER(L129),ISNUMBER(L130),OR(LEFT(M129,4)="jour",LEFT(M129,4)="form")),IF(COUNTIF(fériés,L$3)&gt;0,MOD(-$BH$4+(L130-L129),1)*1,MOD(-$BH$4+(L130-L129),1)),IF(AND(ISBLANK(L129),ISBLANK(L130)),IF(OR(M129="r",M129="c",M129="a",M129="m",M129="f",M129="cp",M129="s",M129="congé parent"),$BH$3,0),0)))</f>
        <v>0</v>
      </c>
      <c r="N131" s="86">
        <f ca="1">IF(N$3&gt;$BI$4,0,IF(OR(ISBLANK(N129),ISBLANK(N130),ISBLANK(O129),LEFT(O129,4)="jour",LEFT(O129,4)="form"),0,IF(COUNTIF(fériés,N$3)&gt;0,MOD((N130-N129),1)*1,MOD((N130-N129),1))))</f>
        <v>0</v>
      </c>
      <c r="O131" s="86">
        <f ca="1">IF(N$3&gt;$BI$4,0,IF(AND(ISNUMBER(N129),ISNUMBER(N130),OR(LEFT(O129,4)="jour",LEFT(O129,4)="form")),IF(COUNTIF(fériés,N$3)&gt;0,MOD(-$BH$4+(N130-N129),1)*1,MOD(-$BH$4+(N130-N129),1)),IF(AND(ISBLANK(N129),ISBLANK(N130)),IF(OR(O129="r",O129="c",O129="a",O129="m",O129="f",O129="cp",O129="s",O129="congé parent"),$BH$3,0),0)))</f>
        <v>0</v>
      </c>
      <c r="P131" s="66">
        <f ca="1">IF(P$3&gt;$BI$4,0,IF(OR(ISBLANK(P129),ISBLANK(P130),ISBLANK(Q129),LEFT(Q129,4)="jour",LEFT(Q129,4)="form"),0,IF(COUNTIF(fériés,P$3)&gt;0,MOD((P130-P129),1)*1,MOD((P130-P129),1))))</f>
        <v>0</v>
      </c>
      <c r="Q131" s="66">
        <f ca="1">IF(P$3&gt;$BI$4,0,IF(AND(ISNUMBER(P129),ISNUMBER(P130),OR(LEFT(Q129,4)="jour",LEFT(Q129,4)="form")),IF(COUNTIF(fériés,P$3)&gt;0,MOD(-$BH$4+(P130-P129),1)*1,MOD(-$BH$4+(P130-P129),1)),IF(AND(ISBLANK(P129),ISBLANK(P130)),IF(OR(Q129="r",Q129="c",Q129="a",Q129="m",Q129="f",Q129="cp",Q129="s",Q129="congé parent"),$BH$3,0),0)))</f>
        <v>0.33333333333333331</v>
      </c>
      <c r="R131" s="66">
        <f ca="1">IF(R$3&gt;$BI$4,0,IF(OR(ISBLANK(R129),ISBLANK(R130),ISBLANK(S129),LEFT(S129,4)="jour",LEFT(S129,4)="form"),0,IF(COUNTIF(fériés,R$3)&gt;0,MOD((R130-R129),1)*1,MOD((R130-R129),1))))</f>
        <v>0</v>
      </c>
      <c r="S131" s="66">
        <f ca="1">IF(R$3&gt;$BI$4,0,IF(AND(ISNUMBER(R129),ISNUMBER(R130),OR(LEFT(S129,4)="jour",LEFT(S129,4)="form")),IF(COUNTIF(fériés,R$3)&gt;0,MOD(-$BH$4+(R130-R129),1)*1,MOD(-$BH$4+(R130-R129),1)),IF(AND(ISBLANK(R129),ISBLANK(R130)),IF(OR(S129="r",S129="c",S129="a",S129="m",S129="f",S129="cp",S129="s",S129="congé parent"),$BH$3,0),0)))</f>
        <v>0.31666666666666671</v>
      </c>
      <c r="T131" s="66">
        <f ca="1">IF(T$3&gt;$BI$4,0,IF(OR(ISBLANK(T129),ISBLANK(T130),ISBLANK(U129),LEFT(U129,4)="jour",LEFT(U129,4)="form"),0,IF(COUNTIF(fériés,T$3)&gt;0,MOD((T130-T129),1)*1,MOD((T130-T129),1))))</f>
        <v>0</v>
      </c>
      <c r="U131" s="66">
        <f ca="1">IF(T$3&gt;$BI$4,0,IF(AND(ISNUMBER(T129),ISNUMBER(T130),OR(LEFT(U129,4)="jour",LEFT(U129,4)="form")),IF(COUNTIF(fériés,T$3)&gt;0,MOD(-$BH$4+(T130-T129),1)*1,MOD(-$BH$4+(T130-T129),1)),IF(AND(ISBLANK(T129),ISBLANK(T130)),IF(OR(U129="r",U129="c",U129="a",U129="m",U129="f",U129="cp",U129="s",U129="congé parent"),$BH$3,0),0)))</f>
        <v>0.31666666666666671</v>
      </c>
      <c r="V131" s="66">
        <f ca="1">IF(V$3&gt;$BI$4,0,IF(OR(ISBLANK(V129),ISBLANK(V130),ISBLANK(W129),LEFT(W129,4)="jour",LEFT(W129,4)="form"),0,IF(COUNTIF(fériés,V$3)&gt;0,MOD((V130-V129),1)*1,MOD((V130-V129),1))))</f>
        <v>0</v>
      </c>
      <c r="W131" s="66">
        <f ca="1">IF(V$3&gt;$BI$4,0,IF(AND(ISNUMBER(V129),ISNUMBER(V130),OR(LEFT(W129,4)="jour",LEFT(W129,4)="form")),IF(COUNTIF(fériés,V$3)&gt;0,MOD(-$BH$4+(V130-V129),1)*1,MOD(-$BH$4+(V130-V129),1)),IF(AND(ISBLANK(V129),ISBLANK(V130)),IF(OR(W129="r",W129="c",W129="a",W129="m",W129="f",W129="cp",W129="s",W129="congé parent"),$BH$3,0),0)))</f>
        <v>0.31666666666666671</v>
      </c>
      <c r="X131" s="66">
        <f ca="1">IF(X$3&gt;$BI$4,0,IF(OR(ISBLANK(X129),ISBLANK(X130),ISBLANK(Y129),LEFT(Y129,4)="jour",LEFT(Y129,4)="form"),0,IF(COUNTIF(fériés,X$3)&gt;0,MOD((X130-X129),1)*1,MOD((X130-X129),1))))</f>
        <v>0</v>
      </c>
      <c r="Y131" s="66">
        <f ca="1">IF(X$3&gt;$BI$4,0,IF(AND(ISNUMBER(X129),ISNUMBER(X130),OR(LEFT(Y129,4)="jour",LEFT(Y129,4)="form")),IF(COUNTIF(fériés,X$3)&gt;0,MOD(-$BH$4+(X130-X129),1)*1,MOD(-$BH$4+(X130-X129),1)),IF(AND(ISBLANK(X129),ISBLANK(X130)),IF(OR(Y129="r",Y129="c",Y129="a",Y129="m",Y129="f",Y129="cp",Y129="s",Y129="congé parent"),$BH$3,0),0)))</f>
        <v>0.31666666666666671</v>
      </c>
      <c r="Z131" s="86">
        <f ca="1">IF(Z$3&gt;$BI$4,0,IF(OR(ISBLANK(Z129),ISBLANK(Z130),ISBLANK(AA129),LEFT(AA129,4)="jour",LEFT(AA129,4)="form"),0,IF(COUNTIF(fériés,Z$3)&gt;0,MOD((Z130-Z129),1)*1,MOD((Z130-Z129),1))))</f>
        <v>0</v>
      </c>
      <c r="AA131" s="86">
        <f ca="1">IF(Z$3&gt;$BI$4,0,IF(AND(ISNUMBER(Z129),ISNUMBER(Z130),OR(LEFT(AA129,4)="jour",LEFT(AA129,4)="form")),IF(COUNTIF(fériés,Z$3)&gt;0,MOD(-$BH$4+(Z130-Z129),1)*1,MOD(-$BH$4+(Z130-Z129),1)),IF(AND(ISBLANK(Z129),ISBLANK(Z130)),IF(OR(AA129="r",AA129="c",AA129="a",AA129="m",AA129="f",AA129="cp",AA129="s",AA129="congé parent"),$BH$3,0),0)))</f>
        <v>0</v>
      </c>
      <c r="AB131" s="86">
        <f ca="1">IF(AB$3&gt;$BI$4,0,IF(OR(ISBLANK(AB129),ISBLANK(AB130),ISBLANK(AC129),LEFT(AC129,4)="jour",LEFT(AC129,4)="form"),0,IF(COUNTIF(fériés,AB$3)&gt;0,MOD((AB130-AB129),1)*1,MOD((AB130-AB129),1))))</f>
        <v>0</v>
      </c>
      <c r="AC131" s="86">
        <f ca="1">IF(AB$3&gt;$BI$4,0,IF(AND(ISNUMBER(AB129),ISNUMBER(AB130),OR(LEFT(AC129,4)="jour",LEFT(AC129,4)="form")),IF(COUNTIF(fériés,AB$3)&gt;0,MOD(-$BH$4+(AB130-AB129),1)*1,MOD(-$BH$4+(AB130-AB129),1)),IF(AND(ISBLANK(AB129),ISBLANK(AB130)),IF(OR(AC129="r",AC129="c",AC129="a",AC129="m",AC129="f",AC129="cp",AC129="s",AC129="congé parent"),$BH$3,0),0)))</f>
        <v>0</v>
      </c>
      <c r="AD131" s="61"/>
      <c r="AE131" s="66">
        <f ca="1">IF(AE$3&gt;$BI$4,0,IF(OR(ISBLANK(AE129),ISBLANK(AE130),ISBLANK(AF129),LEFT(AF129,4)="jour",LEFT(AF129,4)="form"),0,IF(COUNTIF(fériés,AE$3)&gt;0,MOD((AE130-AE129),1)*1,MOD((AE130-AE129),1))))</f>
        <v>0</v>
      </c>
      <c r="AF131" s="66">
        <f ca="1">IF(AE$3&gt;$BI$4,0,IF(AND(ISNUMBER(AE129),ISNUMBER(AE130),OR(LEFT(AF129,4)="jour",LEFT(AF129,4)="form")),IF(COUNTIF(fériés,AE$3)&gt;0,MOD(-$BH$4+(AE130-AE129),1)*1,MOD(-$BH$4+(AE130-AE129),1)),IF(AND(ISBLANK(AE129),ISBLANK(AE130)),IF(OR(AF129="r",AF129="c",AF129="a",AF129="m",AF129="f",AF129="cp",AF129="s",AF129="congé parent"),$BH$3,0),0)))</f>
        <v>0</v>
      </c>
      <c r="AG131" s="86">
        <f ca="1">IF(AG$3&gt;$BI$4,0,IF(OR(ISBLANK(AG129),ISBLANK(AG130),ISBLANK(AH129),LEFT(AH129,4)="jour",LEFT(AH129,4)="form"),0,IF(COUNTIF(fériés,AG$3)&gt;0,MOD((AG130-AG129),1)*1,MOD((AG130-AG129),1))))</f>
        <v>0</v>
      </c>
      <c r="AH131" s="86">
        <f ca="1">IF(AG$3&gt;$BI$4,0,IF(AND(ISNUMBER(AG129),ISNUMBER(AG130),OR(LEFT(AH129,4)="jour",LEFT(AH129,4)="form")),IF(COUNTIF(fériés,AG$3)&gt;0,MOD(-$BH$4+(AG130-AG129),1)*1,MOD(-$BH$4+(AG130-AG129),1)),IF(AND(ISBLANK(AG129),ISBLANK(AG130)),IF(OR(AH129="r",AH129="c",AH129="a",AH129="m",AH129="f",AH129="cp",AH129="s",AH129="congé parent"),$BH$3,0),0)))</f>
        <v>0</v>
      </c>
      <c r="AI131" s="66">
        <f ca="1">IF(AI$3&gt;$BI$4,0,IF(OR(ISBLANK(AI129),ISBLANK(AI130),ISBLANK(AJ129),LEFT(AJ129,4)="jour",LEFT(AJ129,4)="form"),0,IF(COUNTIF(fériés,AI$3)&gt;0,MOD((AI130-AI129),1)*1,MOD((AI130-AI129),1))))</f>
        <v>0</v>
      </c>
      <c r="AJ131" s="66">
        <f ca="1">IF(AI$3&gt;$BI$4,0,IF(AND(ISNUMBER(AI129),ISNUMBER(AI130),OR(LEFT(AJ129,4)="jour",LEFT(AJ129,4)="form")),IF(COUNTIF(fériés,AI$3)&gt;0,MOD(-$BH$4+(AI130-AI129),1)*1,MOD(-$BH$4+(AI130-AI129),1)),IF(AND(ISBLANK(AI129),ISBLANK(AI130)),IF(OR(AJ129="r",AJ129="c",AJ129="a",AJ129="m",AJ129="f",AJ129="cp",AJ129="s",AJ129="congé parent"),$BH$3,0),0)))</f>
        <v>0</v>
      </c>
      <c r="AK131" s="66">
        <f ca="1">IF(AK$3&gt;$BI$4,0,IF(OR(ISBLANK(AK129),ISBLANK(AK130),ISBLANK(AL129),LEFT(AL129,4)="jour",LEFT(AL129,4)="form"),0,IF(COUNTIF(fériés,AK$3)&gt;0,MOD((AK130-AK129),1)*1,MOD((AK130-AK129),1))))</f>
        <v>0</v>
      </c>
      <c r="AL131" s="66">
        <f ca="1">IF(AK$3&gt;$BI$4,0,IF(AND(ISNUMBER(AK129),ISNUMBER(AK130),OR(LEFT(AL129,4)="jour",LEFT(AL129,4)="form")),IF(COUNTIF(fériés,AK$3)&gt;0,MOD(-$BH$4+(AK130-AK129),1)*1,MOD(-$BH$4+(AK130-AK129),1)),IF(AND(ISBLANK(AK129),ISBLANK(AK130)),IF(OR(AL129="r",AL129="c",AL129="a",AL129="m",AL129="f",AL129="cp",AL129="s",AL129="congé parent"),$BH$3,0),0)))</f>
        <v>0</v>
      </c>
      <c r="AM131" s="66">
        <f ca="1">IF(AM$3&gt;$BI$4,0,IF(OR(ISBLANK(AM129),ISBLANK(AM130),ISBLANK(AN129),LEFT(AN129,4)="jour",LEFT(AN129,4)="form"),0,IF(COUNTIF(fériés,AM$3)&gt;0,MOD((AM130-AM129),1)*1,MOD((AM130-AM129),1))))</f>
        <v>0</v>
      </c>
      <c r="AN131" s="66">
        <f ca="1">IF(AM$3&gt;$BI$4,0,IF(AND(ISNUMBER(AM129),ISNUMBER(AM130),OR(LEFT(AN129,4)="jour",LEFT(AN129,4)="form")),IF(COUNTIF(fériés,AM$3)&gt;0,MOD(-$BH$4+(AM130-AM129),1)*1,MOD(-$BH$4+(AM130-AM129),1)),IF(AND(ISBLANK(AM129),ISBLANK(AM130)),IF(OR(AN129="r",AN129="c",AN129="a",AN129="m",AN129="f",AN129="cp",AN129="s",AN129="congé parent"),$BH$3,0),0)))</f>
        <v>0</v>
      </c>
      <c r="AO131" s="86">
        <f ca="1">IF(AO$3&gt;$BI$4,0,IF(OR(ISBLANK(AO129),ISBLANK(AO130),ISBLANK(AP129),LEFT(AP129,4)="jour",LEFT(AP129,4)="form"),0,IF(COUNTIF(fériés,AO$3)&gt;0,MOD((AO130-AO129),1)*1,MOD((AO130-AO129),1))))</f>
        <v>0</v>
      </c>
      <c r="AP131" s="86">
        <f ca="1">IF(AO$3&gt;$BI$4,0,IF(AND(ISNUMBER(AO129),ISNUMBER(AO130),OR(LEFT(AP129,4)="jour",LEFT(AP129,4)="form")),IF(COUNTIF(fériés,AO$3)&gt;0,MOD(-$BH$4+(AO130-AO129),1)*1,MOD(-$BH$4+(AO130-AO129),1)),IF(AND(ISBLANK(AO129),ISBLANK(AO130)),IF(OR(AP129="r",AP129="c",AP129="a",AP129="m",AP129="f",AP129="cp",AP129="s",AP129="congé parent"),$BH$3,0),0)))</f>
        <v>0</v>
      </c>
      <c r="AQ131" s="86">
        <f ca="1">IF(AQ$3&gt;$BI$4,0,IF(OR(ISBLANK(AQ129),ISBLANK(AQ130),ISBLANK(AR129),LEFT(AR129,4)="jour",LEFT(AR129,4)="form"),0,IF(COUNTIF(fériés,AQ$3)&gt;0,MOD((AQ130-AQ129),1)*1,MOD((AQ130-AQ129),1))))</f>
        <v>0</v>
      </c>
      <c r="AR131" s="86">
        <f ca="1">IF(AQ$3&gt;$BI$4,0,IF(AND(ISNUMBER(AQ129),ISNUMBER(AQ130),OR(LEFT(AR129,4)="jour",LEFT(AR129,4)="form")),IF(COUNTIF(fériés,AQ$3)&gt;0,MOD(-$BH$4+(AQ130-AQ129),1)*1,MOD(-$BH$4+(AQ130-AQ129),1)),IF(AND(ISBLANK(AQ129),ISBLANK(AQ130)),IF(OR(AR129="r",AR129="c",AR129="a",AR129="m",AR129="f",AR129="cp",AR129="s",AR129="congé parent"),$BH$3,0),0)))</f>
        <v>0</v>
      </c>
      <c r="AS131" s="61"/>
      <c r="AT131" s="66">
        <f ca="1">IF(AT$3&gt;$BI$4,0,IF(OR(ISBLANK(AT129),ISBLANK(AT130),ISBLANK(AU129),LEFT(AU129,4)="jour",LEFT(AU129,4)="form"),0,IF(COUNTIF(fériés,AT$3)&gt;0,MOD((AT130-AT129),1)*1,MOD((AT130-AT129),1))))</f>
        <v>0</v>
      </c>
      <c r="AU131" s="66">
        <f ca="1">IF(AT$3&gt;$BI$4,0,IF(AND(ISNUMBER(AT129),ISNUMBER(AT130),OR(LEFT(AU129,4)="jour",LEFT(AU129,4)="form")),IF(COUNTIF(fériés,AT$3)&gt;0,MOD(-$BH$4+(AT130-AT129),1)*1,MOD(-$BH$4+(AT130-AT129),1)),IF(AND(ISBLANK(AT129),ISBLANK(AT130)),IF(OR(AU129="r",AU129="c",AU129="a",AU129="m",AU129="f",AU129="cp",AU129="s",AU129="congé parent"),$BH$3,0),0)))</f>
        <v>0</v>
      </c>
      <c r="AV131" s="86">
        <f ca="1">IF(AV$3&gt;$BI$4,0,IF(OR(ISBLANK(AV129),ISBLANK(AV130),ISBLANK(AW129),LEFT(AW129,4)="jour",LEFT(AW129,4)="form"),0,IF(COUNTIF(fériés,AV$3)&gt;0,MOD((AV130-AV129),1)*1,MOD((AV130-AV129),1))))</f>
        <v>0</v>
      </c>
      <c r="AW131" s="86">
        <f ca="1">IF(AV$3&gt;$BI$4,0,IF(AND(ISNUMBER(AV129),ISNUMBER(AV130),OR(LEFT(AW129,4)="jour",LEFT(AW129,4)="form")),IF(COUNTIF(fériés,AV$3)&gt;0,MOD(-$BH$4+(AV130-AV129),1)*1,MOD(-$BH$4+(AV130-AV129),1)),IF(AND(ISBLANK(AV129),ISBLANK(AV130)),IF(OR(AW129="r",AW129="c",AW129="a",AW129="m",AW129="f",AW129="cp",AW129="s",AW129="congé parent"),$BH$3,0),0)))</f>
        <v>0</v>
      </c>
      <c r="AX131" s="66">
        <f ca="1">IF(AX$3&gt;$BI$4,0,IF(OR(ISBLANK(AX129),ISBLANK(AX130),ISBLANK(AY129),LEFT(AY129,4)="jour",LEFT(AY129,4)="form"),0,IF(COUNTIF(fériés,AX$3)&gt;0,MOD((AX130-AX129),1)*1,MOD((AX130-AX129),1))))</f>
        <v>0</v>
      </c>
      <c r="AY131" s="66">
        <f ca="1">IF(AX$3&gt;$BI$4,0,IF(AND(ISNUMBER(AX129),ISNUMBER(AX130),OR(LEFT(AY129,4)="jour",LEFT(AY129,4)="form")),IF(COUNTIF(fériés,AX$3)&gt;0,MOD(-$BH$4+(AX130-AX129),1)*1,MOD(-$BH$4+(AX130-AX129),1)),IF(AND(ISBLANK(AX129),ISBLANK(AX130)),IF(OR(AY129="r",AY129="c",AY129="a",AY129="m",AY129="f",AY129="cp",AY129="s",AY129="congé parent"),$BH$3,0),0)))</f>
        <v>0</v>
      </c>
      <c r="AZ131" s="66">
        <f ca="1">IF(AZ$3&gt;$BI$4,0,IF(OR(ISBLANK(AZ129),ISBLANK(AZ130),ISBLANK(BA129),LEFT(BA129,4)="jour",LEFT(BA129,4)="form"),0,IF(COUNTIF(fériés,AZ$3)&gt;0,MOD((AZ130-AZ129),1)*1,MOD((AZ130-AZ129),1))))</f>
        <v>0</v>
      </c>
      <c r="BA131" s="66">
        <f ca="1">IF(AZ$3&gt;$BI$4,0,IF(AND(ISNUMBER(AZ129),ISNUMBER(AZ130),OR(LEFT(BA129,4)="jour",LEFT(BA129,4)="form")),IF(COUNTIF(fériés,AZ$3)&gt;0,MOD(-$BH$4+(AZ130-AZ129),1)*1,MOD(-$BH$4+(AZ130-AZ129),1)),IF(AND(ISBLANK(AZ129),ISBLANK(AZ130)),IF(OR(BA129="r",BA129="c",BA129="a",BA129="m",BA129="f",BA129="cp",BA129="s",BA129="congé parent"),$BH$3,0),0)))</f>
        <v>0</v>
      </c>
      <c r="BB131" s="66">
        <f ca="1">IF(BB$3&gt;$BI$4,0,IF(OR(ISBLANK(BB129),ISBLANK(BB130),ISBLANK(BC129),LEFT(BC129,4)="jour",LEFT(BC129,4)="form"),0,IF(COUNTIF(fériés,BB$3)&gt;0,MOD((BB130-BB129),1)*1,MOD((BB130-BB129),1))))</f>
        <v>0</v>
      </c>
      <c r="BC131" s="66">
        <f ca="1">IF(BB$3&gt;$BI$4,0,IF(AND(ISNUMBER(BB129),ISNUMBER(BB130),OR(LEFT(BC129,4)="jour",LEFT(BC129,4)="form")),IF(COUNTIF(fériés,BB$3)&gt;0,MOD(-$BH$4+(BB130-BB129),1)*1,MOD(-$BH$4+(BB130-BB129),1)),IF(AND(ISBLANK(BB129),ISBLANK(BB130)),IF(OR(BC129="r",BC129="c",BC129="a",BC129="m",BC129="f",BC129="cp",BC129="s",BC129="congé parent"),$BH$3,0),0)))</f>
        <v>0</v>
      </c>
      <c r="BD131" s="66">
        <f ca="1">IF(BD$3&gt;$BI$4,0,IF(OR(ISBLANK(BD129),ISBLANK(BD130),ISBLANK(BE129),LEFT(BE129,4)="jour",LEFT(BE129,4)="form"),0,IF(COUNTIF(fériés,BD$3)&gt;0,MOD((BD130-BD129),1)*1,MOD((BD130-BD129),1))))</f>
        <v>0</v>
      </c>
      <c r="BE131" s="66">
        <f ca="1">IF(BD$3&gt;$BI$4,0,IF(AND(ISNUMBER(BD129),ISNUMBER(BD130),OR(LEFT(BE129,4)="jour",LEFT(BE129,4)="form")),IF(COUNTIF(fériés,BD$3)&gt;0,MOD(-$BH$4+(BD130-BD129),1)*1,MOD(-$BH$4+(BD130-BD129),1)),IF(AND(ISBLANK(BD129),ISBLANK(BD130)),IF(OR(BE129="r",BE129="c",BE129="a",BE129="m",BE129="f",BE129="cp",BE129="s",BE129="congé parent"),$BH$3,0),0)))</f>
        <v>0</v>
      </c>
      <c r="BF131" s="66">
        <f ca="1">IF(BF$3&gt;$BI$4,0,IF(OR(ISBLANK(BF129),ISBLANK(BF130),ISBLANK(BG129),LEFT(BG129,4)="jour",LEFT(BG129,4)="form"),0,IF(COUNTIF(fériés,BF$3)&gt;0,MOD((BF130-BF129),1)*1,MOD((BF130-BF129),1))))</f>
        <v>0</v>
      </c>
      <c r="BG131" s="66">
        <f ca="1">IF(BF$3&gt;$BI$4,0,IF(AND(ISNUMBER(BF129),ISNUMBER(BF130),OR(LEFT(BG129,4)="jour",LEFT(BG129,4)="form")),IF(COUNTIF(fériés,BF$3)&gt;0,MOD(-$BH$4+(BF130-BF129),1)*1,MOD(-$BH$4+(BF130-BF129),1)),IF(AND(ISBLANK(BF129),ISBLANK(BF130)),IF(OR(BG129="r",BG129="c",BG129="a",BG129="m",BG129="f",BG129="cp",BG129="s",BG129="congé parent"),$BH$3,0),0)))</f>
        <v>0</v>
      </c>
      <c r="BH131" s="12">
        <f ca="1">SUM(B131:BG131)</f>
        <v>2.9166666666666674</v>
      </c>
    </row>
    <row r="132" spans="1:60" ht="15.6" customHeight="1" thickBot="1" x14ac:dyDescent="0.4">
      <c r="A132" s="52"/>
      <c r="B132" s="66" t="str">
        <f>IF(RIGHT(C129,4)="cuht","171",IF(RIGHT(C129,4)="netu","172",IF(RIGHT(C129,4)="auht","173",IF(OR(RIGHT(C129,4)="ppou",RIGHT(C129,5)="prepa"),"360",IF(RIGHT(C129,4)="cpou","361",IF(OR(RIGHT(C129,4)="apou",RIGHT(C129,6)="molinf"),"363",IF(RIGHT(C129,4)="netp","364",IF(RIGHT(C129,4)="cmtr","365",IF(LEFT(C129,4)="form","873",IF(RIGHT(C129,7)="ce-cppt","902",""))))))))))</f>
        <v/>
      </c>
      <c r="C132" s="66" t="str">
        <f>IF(B132="","",IF(OR(B$3=Recap!$A$50,B$3=Recap!$A$51,B$3=Recap!$A$52,B$3=Recap!$A$53,B$3=Recap!$A$54,B$3=Recap!$A$55,B$3=Recap!$A$56,B$3=Recap!$A$57,B$3=Recap!$A$58,B$3=Recap!$A$59,B$3=Recap!$A$60,B$3=Recap!$A$61),(B131+C131)/1,B131+C131))</f>
        <v/>
      </c>
      <c r="D132" s="66" t="str">
        <f>IF(RIGHT(E129,4)="cuht","171",IF(RIGHT(E129,4)="netu","172",IF(RIGHT(E129,4)="auht","173",IF(OR(RIGHT(E129,4)="ppou",RIGHT(E129,5)="prepa"),"360",IF(RIGHT(E129,4)="cpou","361",IF(OR(RIGHT(E129,4)="apou",RIGHT(E129,6)="molinf"),"363",IF(RIGHT(E129,4)="netp","364",IF(RIGHT(E129,4)="cmtr","365",IF(LEFT(E129,4)="form","873",IF(RIGHT(E129,7)="ce-cppt","902",""))))))))))</f>
        <v/>
      </c>
      <c r="E132" s="66" t="str">
        <f>IF(D132="","",IF(OR(D$3=Recap!$A$50,D$3=Recap!$A$51,D$3=Recap!$A$52,D$3=Recap!$A$53,D$3=Recap!$A$54,D$3=Recap!$A$55,D$3=Recap!$A$56,D$3=Recap!$A$57,D$3=Recap!$A$58,D$3=Recap!$A$59,D$3=Recap!$A$60,D$3=Recap!$A$61),(D131+E131)/1,D131+E131))</f>
        <v/>
      </c>
      <c r="F132" s="66" t="str">
        <f>IF(RIGHT(G129,4)="cuht","171",IF(RIGHT(G129,4)="netu","172",IF(RIGHT(G129,4)="auht","173",IF(OR(RIGHT(G129,4)="ppou",RIGHT(G129,5)="prepa"),"360",IF(RIGHT(G129,4)="cpou","361",IF(OR(RIGHT(G129,4)="apou",RIGHT(G129,6)="molinf"),"363",IF(RIGHT(G129,4)="netp","364",IF(RIGHT(G129,4)="cmtr","365",IF(LEFT(G129,4)="form","873",IF(RIGHT(G129,7)="ce-cppt","902",""))))))))))</f>
        <v/>
      </c>
      <c r="G132" s="66" t="str">
        <f>IF(F132="","",IF(OR(F$3=Recap!$A$50,F$3=Recap!$A$51,F$3=Recap!$A$52,F$3=Recap!$A$53,F$3=Recap!$A$54,F$3=Recap!$A$55,F$3=Recap!$A$56,F$3=Recap!$A$57,F$3=Recap!$A$58,F$3=Recap!$A$59,F$3=Recap!$A$60,F$3=Recap!$A$61),(F131+G131)/1,F131+G131))</f>
        <v/>
      </c>
      <c r="H132" s="66" t="str">
        <f>IF(RIGHT(I129,4)="cuht","171",IF(RIGHT(I129,4)="netu","172",IF(RIGHT(I129,4)="auht","173",IF(OR(RIGHT(I129,4)="ppou",RIGHT(I129,5)="prepa"),"360",IF(RIGHT(I129,4)="cpou","361",IF(OR(RIGHT(I129,4)="apou",RIGHT(I129,6)="molinf"),"363",IF(RIGHT(I129,4)="netp","364",IF(RIGHT(I129,4)="cmtr","365",IF(LEFT(I129,4)="form","873",IF(RIGHT(I129,7)="ce-cppt","902",""))))))))))</f>
        <v/>
      </c>
      <c r="I132" s="66" t="str">
        <f>IF(H132="","",IF(OR(H$3=Recap!$A$50,H$3=Recap!$A$51,H$3=Recap!$A$52,H$3=Recap!$A$53,H$3=Recap!$A$54,H$3=Recap!$A$55,H$3=Recap!$A$56,H$3=Recap!$A$57,H$3=Recap!$A$58,H$3=Recap!$A$59,H$3=Recap!$A$60,H$3=Recap!$A$61),(H131+I131)/1,H131+I131))</f>
        <v/>
      </c>
      <c r="J132" s="66" t="str">
        <f>IF(RIGHT(K129,4)="cuht","171",IF(RIGHT(K129,4)="netu","172",IF(RIGHT(K129,4)="auht","173",IF(OR(RIGHT(K129,4)="ppou",RIGHT(K129,5)="prepa"),"360",IF(RIGHT(K129,4)="cpou","361",IF(OR(RIGHT(K129,4)="apou",RIGHT(K129,6)="molinf"),"363",IF(RIGHT(K129,4)="netp","364",IF(RIGHT(K129,4)="cmtr","365",IF(LEFT(K129,4)="form","873",IF(RIGHT(K129,7)="ce-cppt","902",""))))))))))</f>
        <v/>
      </c>
      <c r="K132" s="66" t="str">
        <f>IF(J132="","",IF(OR(J$3=Recap!$A$50,J$3=Recap!$A$51,J$3=Recap!$A$52,J$3=Recap!$A$53,J$3=Recap!$A$54,J$3=Recap!$A$55,J$3=Recap!$A$56,J$3=Recap!$A$57,J$3=Recap!$A$58,J$3=Recap!$A$59,J$3=Recap!$A$60,J$3=Recap!$A$61),(J131+K131)/1,J131+K131))</f>
        <v/>
      </c>
      <c r="L132" s="86" t="str">
        <f>IF(RIGHT(M129,4)="cuht","171",IF(RIGHT(M129,4)="netu","172",IF(RIGHT(M129,4)="auht","173",IF(OR(RIGHT(M129,4)="ppou",RIGHT(M129,5)="prepa"),"360",IF(RIGHT(M129,4)="cpou","361",IF(OR(RIGHT(M129,4)="apou",RIGHT(M129,6)="molinf"),"363",IF(RIGHT(M129,4)="netp","364",IF(RIGHT(M129,4)="cmtr","365",IF(LEFT(M129,4)="form","873",IF(RIGHT(M129,7)="ce-cppt","902",""))))))))))</f>
        <v/>
      </c>
      <c r="M132" s="86" t="str">
        <f>IF(L132="","",IF(OR(L$3=Recap!$A$50,L$3=Recap!$A$51,L$3=Recap!$A$52,L$3=Recap!$A$53,L$3=Recap!$A$54,L$3=Recap!$A$55,L$3=Recap!$A$56,L$3=Recap!$A$57,L$3=Recap!$A$58,L$3=Recap!$A$59,L$3=Recap!$A$60,L$3=Recap!$A$61),(L131+M131)/1,L131+M131))</f>
        <v/>
      </c>
      <c r="N132" s="86" t="str">
        <f>IF(RIGHT(O129,4)="cuht","171",IF(RIGHT(O129,4)="netu","172",IF(RIGHT(O129,4)="auht","173",IF(OR(RIGHT(O129,4)="ppou",RIGHT(O129,5)="prepa"),"360",IF(RIGHT(O129,4)="cpou","361",IF(OR(RIGHT(O129,4)="apou",RIGHT(O129,6)="molinf"),"363",IF(RIGHT(O129,4)="netp","364",IF(RIGHT(O129,4)="cmtr","365",IF(LEFT(O129,4)="form","873",IF(RIGHT(O129,7)="ce-cppt","902",""))))))))))</f>
        <v/>
      </c>
      <c r="O132" s="86" t="str">
        <f>IF(N132="","",IF(OR(N$3=Recap!$A$50,N$3=Recap!$A$51,N$3=Recap!$A$52,N$3=Recap!$A$53,N$3=Recap!$A$54,N$3=Recap!$A$55,N$3=Recap!$A$56,N$3=Recap!$A$57,N$3=Recap!$A$58,N$3=Recap!$A$59,N$3=Recap!$A$60,N$3=Recap!$A$61),(N131+O131)/1,N131+O131))</f>
        <v/>
      </c>
      <c r="P132" s="66" t="str">
        <f>IF(RIGHT(Q129,4)="cuht","171",IF(RIGHT(Q129,4)="netu","172",IF(RIGHT(Q129,4)="auht","173",IF(OR(RIGHT(Q129,4)="ppou",RIGHT(Q129,5)="prepa"),"360",IF(RIGHT(Q129,4)="cpou","361",IF(OR(RIGHT(Q129,4)="apou",RIGHT(Q129,6)="molinf"),"363",IF(RIGHT(Q129,4)="netp","364",IF(RIGHT(Q129,4)="cmtr","365",IF(LEFT(Q129,4)="form","873",IF(RIGHT(Q129,7)="ce-cppt","902",""))))))))))</f>
        <v>363</v>
      </c>
      <c r="Q132" s="66">
        <f ca="1">IF(P132="","",IF(OR(P$3=Recap!$A$50,P$3=Recap!$A$51,P$3=Recap!$A$52,P$3=Recap!$A$53,P$3=Recap!$A$54,P$3=Recap!$A$55,P$3=Recap!$A$56,P$3=Recap!$A$57,P$3=Recap!$A$58,P$3=Recap!$A$59,P$3=Recap!$A$60,P$3=Recap!$A$61),(P131+Q131)/1,P131+Q131))</f>
        <v>0.33333333333333331</v>
      </c>
      <c r="R132" s="66" t="str">
        <f>IF(RIGHT(S129,4)="cuht","171",IF(RIGHT(S129,4)="netu","172",IF(RIGHT(S129,4)="auht","173",IF(OR(RIGHT(S129,4)="ppou",RIGHT(S129,5)="prepa"),"360",IF(RIGHT(S129,4)="cpou","361",IF(OR(RIGHT(S129,4)="apou",RIGHT(S129,6)="molinf"),"363",IF(RIGHT(S129,4)="netp","364",IF(RIGHT(S129,4)="cmtr","365",IF(LEFT(S129,4)="form","873",IF(RIGHT(S129,7)="ce-cppt","902",""))))))))))</f>
        <v>363</v>
      </c>
      <c r="S132" s="66">
        <f ca="1">IF(R132="","",IF(OR(R$3=Recap!$A$50,R$3=Recap!$A$51,R$3=Recap!$A$52,R$3=Recap!$A$53,R$3=Recap!$A$54,R$3=Recap!$A$55,R$3=Recap!$A$56,R$3=Recap!$A$57,R$3=Recap!$A$58,R$3=Recap!$A$59,R$3=Recap!$A$60,R$3=Recap!$A$61),(R131+S131)/1,R131+S131))</f>
        <v>0.31666666666666671</v>
      </c>
      <c r="T132" s="66" t="str">
        <f>IF(RIGHT(U129,4)="cuht","171",IF(RIGHT(U129,4)="netu","172",IF(RIGHT(U129,4)="auht","173",IF(OR(RIGHT(U129,4)="ppou",RIGHT(U129,5)="prepa"),"360",IF(RIGHT(U129,4)="cpou","361",IF(OR(RIGHT(U129,4)="apou",RIGHT(U129,6)="molinf"),"363",IF(RIGHT(U129,4)="netp","364",IF(RIGHT(U129,4)="cmtr","365",IF(LEFT(U129,4)="form","873",IF(RIGHT(U129,7)="ce-cppt","902",""))))))))))</f>
        <v>363</v>
      </c>
      <c r="U132" s="66">
        <f ca="1">IF(T132="","",IF(OR(T$3=Recap!$A$50,T$3=Recap!$A$51,T$3=Recap!$A$52,T$3=Recap!$A$53,T$3=Recap!$A$54,T$3=Recap!$A$55,T$3=Recap!$A$56,T$3=Recap!$A$57,T$3=Recap!$A$58,T$3=Recap!$A$59,T$3=Recap!$A$60,T$3=Recap!$A$61),(T131+U131)/1,T131+U131))</f>
        <v>0.31666666666666671</v>
      </c>
      <c r="V132" s="66" t="str">
        <f>IF(RIGHT(W129,4)="cuht","171",IF(RIGHT(W129,4)="netu","172",IF(RIGHT(W129,4)="auht","173",IF(OR(RIGHT(W129,4)="ppou",RIGHT(W129,5)="prepa"),"360",IF(RIGHT(W129,4)="cpou","361",IF(OR(RIGHT(W129,4)="apou",RIGHT(W129,6)="molinf"),"363",IF(RIGHT(W129,4)="netp","364",IF(RIGHT(W129,4)="cmtr","365",IF(LEFT(W129,4)="form","873",IF(RIGHT(W129,7)="ce-cppt","902",""))))))))))</f>
        <v>363</v>
      </c>
      <c r="W132" s="66">
        <f ca="1">IF(V132="","",IF(OR(V$3=Recap!$A$50,V$3=Recap!$A$51,V$3=Recap!$A$52,V$3=Recap!$A$53,V$3=Recap!$A$54,V$3=Recap!$A$55,V$3=Recap!$A$56,V$3=Recap!$A$57,V$3=Recap!$A$58,V$3=Recap!$A$59,V$3=Recap!$A$60,V$3=Recap!$A$61),(V131+W131)/1,V131+W131))</f>
        <v>0.31666666666666671</v>
      </c>
      <c r="X132" s="66" t="str">
        <f>IF(RIGHT(Y129,4)="cuht","171",IF(RIGHT(Y129,4)="netu","172",IF(RIGHT(Y129,4)="auht","173",IF(OR(RIGHT(Y129,4)="ppou",RIGHT(Y129,5)="prepa"),"360",IF(RIGHT(Y129,4)="cpou","361",IF(OR(RIGHT(Y129,4)="apou",RIGHT(Y129,6)="molinf"),"363",IF(RIGHT(Y129,4)="netp","364",IF(RIGHT(Y129,4)="cmtr","365",IF(LEFT(Y129,4)="form","873",IF(RIGHT(Y129,7)="ce-cppt","902",""))))))))))</f>
        <v>363</v>
      </c>
      <c r="Y132" s="66">
        <f ca="1">IF(X132="","",IF(OR(X$3=Recap!$A$50,X$3=Recap!$A$51,X$3=Recap!$A$52,X$3=Recap!$A$53,X$3=Recap!$A$54,X$3=Recap!$A$55,X$3=Recap!$A$56,X$3=Recap!$A$57,X$3=Recap!$A$58,X$3=Recap!$A$59,X$3=Recap!$A$60,X$3=Recap!$A$61),(X131+Y131)/1,X131+Y131))</f>
        <v>0.31666666666666671</v>
      </c>
      <c r="Z132" s="86" t="str">
        <f>IF(RIGHT(AA129,4)="cuht","171",IF(RIGHT(AA129,4)="netu","172",IF(RIGHT(AA129,4)="auht","173",IF(OR(RIGHT(AA129,4)="ppou",RIGHT(AA129,5)="prepa"),"360",IF(RIGHT(AA129,4)="cpou","361",IF(OR(RIGHT(AA129,4)="apou",RIGHT(AA129,6)="molinf"),"363",IF(RIGHT(AA129,4)="netp","364",IF(RIGHT(AA129,4)="cmtr","365",IF(LEFT(AA129,4)="form","873",IF(RIGHT(AA129,7)="ce-cppt","902",""))))))))))</f>
        <v/>
      </c>
      <c r="AA132" s="86" t="str">
        <f>IF(Z132="","",IF(OR(Z$3=Recap!$A$50,Z$3=Recap!$A$51,Z$3=Recap!$A$52,Z$3=Recap!$A$53,Z$3=Recap!$A$54,Z$3=Recap!$A$55,Z$3=Recap!$A$56,Z$3=Recap!$A$57,Z$3=Recap!$A$58,Z$3=Recap!$A$59,Z$3=Recap!$A$60,Z$3=Recap!$A$61),(Z131+AA131)/1,Z131+AA131))</f>
        <v/>
      </c>
      <c r="AB132" s="86" t="str">
        <f>IF(RIGHT(AC129,4)="cuht","171",IF(RIGHT(AC129,4)="netu","172",IF(RIGHT(AC129,4)="auht","173",IF(OR(RIGHT(AC129,4)="ppou",RIGHT(AC129,5)="prepa"),"360",IF(RIGHT(AC129,4)="cpou","361",IF(OR(RIGHT(AC129,4)="apou",RIGHT(AC129,6)="molinf"),"363",IF(RIGHT(AC129,4)="netp","364",IF(RIGHT(AC129,4)="cmtr","365",IF(LEFT(AC129,4)="form","873",IF(RIGHT(AC129,7)="ce-cppt","902",""))))))))))</f>
        <v/>
      </c>
      <c r="AC132" s="86" t="str">
        <f>IF(AB132="","",IF(OR(AB$3=Recap!$A$50,AB$3=Recap!$A$51,AB$3=Recap!$A$52,AB$3=Recap!$A$53,AB$3=Recap!$A$54,AB$3=Recap!$A$55,AB$3=Recap!$A$56,AB$3=Recap!$A$57,AB$3=Recap!$A$58,AB$3=Recap!$A$59,AB$3=Recap!$A$60,AB$3=Recap!$A$61),(AB131+AC131)/1,AB131+AC131))</f>
        <v/>
      </c>
      <c r="AD132" s="61"/>
      <c r="AE132" s="66" t="str">
        <f>IF(RIGHT(AF129,4)="cuht","171",IF(RIGHT(AF129,4)="netu","172",IF(RIGHT(AF129,4)="auht","173",IF(OR(RIGHT(AF129,4)="ppou",RIGHT(AF129,5)="prepa"),"360",IF(RIGHT(AF129,4)="cpou","361",IF(OR(RIGHT(AF129,4)="apou",RIGHT(AF129,6)="molinf"),"363",IF(RIGHT(AF129,4)="netp","364",IF(RIGHT(AF129,4)="cmtr","365",IF(LEFT(AF129,4)="form","873",IF(RIGHT(AF129,7)="ce-cppt","902",""))))))))))</f>
        <v/>
      </c>
      <c r="AF132" s="66" t="str">
        <f>IF(AE132="","",IF(OR(AE$3=Recap!$A$50,AE$3=Recap!$A$51,AE$3=Recap!$A$52,AE$3=Recap!$A$53,AE$3=Recap!$A$54,AE$3=Recap!$A$55,AE$3=Recap!$A$56,AE$3=Recap!$A$57,AE$3=Recap!$A$58,AE$3=Recap!$A$59,AE$3=Recap!$A$60,AE$3=Recap!$A$61),(AE131+AF131)/1,AE131+AF131))</f>
        <v/>
      </c>
      <c r="AG132" s="86" t="str">
        <f>IF(RIGHT(AH129,4)="cuht","171",IF(RIGHT(AH129,4)="netu","172",IF(RIGHT(AH129,4)="auht","173",IF(OR(RIGHT(AH129,4)="ppou",RIGHT(AH129,5)="prepa"),"360",IF(RIGHT(AH129,4)="cpou","361",IF(OR(RIGHT(AH129,4)="apou",RIGHT(AH129,6)="molinf"),"363",IF(RIGHT(AH129,4)="netp","364",IF(RIGHT(AH129,4)="cmtr","365",IF(LEFT(AH129,4)="form","873",IF(RIGHT(AH129,7)="ce-cppt","902",""))))))))))</f>
        <v/>
      </c>
      <c r="AH132" s="86" t="str">
        <f>IF(AG132="","",IF(OR(AG$3=Recap!$A$50,AG$3=Recap!$A$51,AG$3=Recap!$A$52,AG$3=Recap!$A$53,AG$3=Recap!$A$54,AG$3=Recap!$A$55,AG$3=Recap!$A$56,AG$3=Recap!$A$57,AG$3=Recap!$A$58,AG$3=Recap!$A$59,AG$3=Recap!$A$60,AG$3=Recap!$A$61),(AG131+AH131)/1,AG131+AH131))</f>
        <v/>
      </c>
      <c r="AI132" s="66" t="str">
        <f>IF(RIGHT(AJ129,4)="cuht","171",IF(RIGHT(AJ129,4)="netu","172",IF(RIGHT(AJ129,4)="auht","173",IF(OR(RIGHT(AJ129,4)="ppou",RIGHT(AJ129,5)="prepa"),"360",IF(RIGHT(AJ129,4)="cpou","361",IF(OR(RIGHT(AJ129,4)="apou",RIGHT(AJ129,6)="molinf"),"363",IF(RIGHT(AJ129,4)="netp","364",IF(RIGHT(AJ129,4)="cmtr","365",IF(LEFT(AJ129,4)="form","873",IF(RIGHT(AJ129,7)="ce-cppt","902",""))))))))))</f>
        <v/>
      </c>
      <c r="AJ132" s="66" t="str">
        <f>IF(AI132="","",IF(OR(AI$3=Recap!$A$50,AI$3=Recap!$A$51,AI$3=Recap!$A$52,AI$3=Recap!$A$53,AI$3=Recap!$A$54,AI$3=Recap!$A$55,AI$3=Recap!$A$56,AI$3=Recap!$A$57,AI$3=Recap!$A$58,AI$3=Recap!$A$59,AI$3=Recap!$A$60,AI$3=Recap!$A$61),(AI131+AJ131)/1,AI131+AJ131))</f>
        <v/>
      </c>
      <c r="AK132" s="66" t="str">
        <f>IF(RIGHT(AL129,4)="cuht","171",IF(RIGHT(AL129,4)="netu","172",IF(RIGHT(AL129,4)="auht","173",IF(OR(RIGHT(AL129,4)="ppou",RIGHT(AL129,5)="prepa"),"360",IF(RIGHT(AL129,4)="cpou","361",IF(OR(RIGHT(AL129,4)="apou",RIGHT(AL129,6)="molinf"),"363",IF(RIGHT(AL129,4)="netp","364",IF(RIGHT(AL129,4)="cmtr","365",IF(LEFT(AL129,4)="form","873",IF(RIGHT(AL129,7)="ce-cppt","902",""))))))))))</f>
        <v/>
      </c>
      <c r="AL132" s="66" t="str">
        <f>IF(AK132="","",IF(OR(AK$3=Recap!$A$50,AK$3=Recap!$A$51,AK$3=Recap!$A$52,AK$3=Recap!$A$53,AK$3=Recap!$A$54,AK$3=Recap!$A$55,AK$3=Recap!$A$56,AK$3=Recap!$A$57,AK$3=Recap!$A$58,AK$3=Recap!$A$59,AK$3=Recap!$A$60,AK$3=Recap!$A$61),(AK131+AL131)/1,AK131+AL131))</f>
        <v/>
      </c>
      <c r="AM132" s="66" t="str">
        <f>IF(RIGHT(AN129,4)="cuht","171",IF(RIGHT(AN129,4)="netu","172",IF(RIGHT(AN129,4)="auht","173",IF(OR(RIGHT(AN129,4)="ppou",RIGHT(AN129,5)="prepa"),"360",IF(RIGHT(AN129,4)="cpou","361",IF(OR(RIGHT(AN129,4)="apou",RIGHT(AN129,6)="molinf"),"363",IF(RIGHT(AN129,4)="netp","364",IF(RIGHT(AN129,4)="cmtr","365",IF(LEFT(AN129,4)="form","873",IF(RIGHT(AN129,7)="ce-cppt","902",""))))))))))</f>
        <v/>
      </c>
      <c r="AN132" s="66" t="str">
        <f>IF(AM132="","",IF(OR(AM$3=Recap!$A$50,AM$3=Recap!$A$51,AM$3=Recap!$A$52,AM$3=Recap!$A$53,AM$3=Recap!$A$54,AM$3=Recap!$A$55,AM$3=Recap!$A$56,AM$3=Recap!$A$57,AM$3=Recap!$A$58,AM$3=Recap!$A$59,AM$3=Recap!$A$60,AM$3=Recap!$A$61),(AM131+AN131)/1,AM131+AN131))</f>
        <v/>
      </c>
      <c r="AO132" s="86" t="str">
        <f>IF(RIGHT(AP129,4)="cuht","171",IF(RIGHT(AP129,4)="netu","172",IF(RIGHT(AP129,4)="auht","173",IF(OR(RIGHT(AP129,4)="ppou",RIGHT(AP129,5)="prepa"),"360",IF(RIGHT(AP129,4)="cpou","361",IF(OR(RIGHT(AP129,4)="apou",RIGHT(AP129,6)="molinf"),"363",IF(RIGHT(AP129,4)="netp","364",IF(RIGHT(AP129,4)="cmtr","365",IF(LEFT(AP129,4)="form","873",IF(RIGHT(AP129,7)="ce-cppt","902",""))))))))))</f>
        <v/>
      </c>
      <c r="AP132" s="86" t="str">
        <f>IF(AO132="","",IF(OR(AO$3=Recap!$A$50,AO$3=Recap!$A$51,AO$3=Recap!$A$52,AO$3=Recap!$A$53,AO$3=Recap!$A$54,AO$3=Recap!$A$55,AO$3=Recap!$A$56,AO$3=Recap!$A$57,AO$3=Recap!$A$58,AO$3=Recap!$A$59,AO$3=Recap!$A$60,AO$3=Recap!$A$61),(AO131+AP131)/1,AO131+AP131))</f>
        <v/>
      </c>
      <c r="AQ132" s="86" t="str">
        <f>IF(RIGHT(AR129,4)="cuht","171",IF(RIGHT(AR129,4)="netu","172",IF(RIGHT(AR129,4)="auht","173",IF(OR(RIGHT(AR129,4)="ppou",RIGHT(AR129,5)="prepa"),"360",IF(RIGHT(AR129,4)="cpou","361",IF(OR(RIGHT(AR129,4)="apou",RIGHT(AR129,6)="molinf"),"363",IF(RIGHT(AR129,4)="netp","364",IF(RIGHT(AR129,4)="cmtr","365",IF(LEFT(AR129,4)="form","873",IF(RIGHT(AR129,7)="ce-cppt","902",""))))))))))</f>
        <v/>
      </c>
      <c r="AR132" s="86" t="str">
        <f>IF(AQ132="","",IF(OR(AQ$3=Recap!$A$50,AQ$3=Recap!$A$51,AQ$3=Recap!$A$52,AQ$3=Recap!$A$53,AQ$3=Recap!$A$54,AQ$3=Recap!$A$55,AQ$3=Recap!$A$56,AQ$3=Recap!$A$57,AQ$3=Recap!$A$58,AQ$3=Recap!$A$59,AQ$3=Recap!$A$60,AQ$3=Recap!$A$61),(AQ131+AR131)/1,AQ131+AR131))</f>
        <v/>
      </c>
      <c r="AS132" s="61"/>
      <c r="AT132" s="66" t="str">
        <f>IF(RIGHT(AU129,4)="cuht","171",IF(RIGHT(AU129,4)="netu","172",IF(RIGHT(AU129,4)="auht","173",IF(OR(RIGHT(AU129,4)="ppou",RIGHT(AU129,5)="prepa"),"360",IF(RIGHT(AU129,4)="cpou","361",IF(OR(RIGHT(AU129,4)="apou",RIGHT(AU129,6)="molinf"),"363",IF(RIGHT(AU129,4)="netp","364",IF(RIGHT(AU129,4)="cmtr","365",IF(LEFT(AU129,4)="form","873",IF(RIGHT(AU129,7)="ce-cppt","902",""))))))))))</f>
        <v/>
      </c>
      <c r="AU132" s="66" t="str">
        <f>IF(AT132="","",IF(OR(AT$3=Recap!$A$50,AT$3=Recap!$A$51,AT$3=Recap!$A$52,AT$3=Recap!$A$53,AT$3=Recap!$A$54,AT$3=Recap!$A$55,AT$3=Recap!$A$56,AT$3=Recap!$A$57,AT$3=Recap!$A$58,AT$3=Recap!$A$59,AT$3=Recap!$A$60,AT$3=Recap!$A$61),(AT131+AU131)/1,AT131+AU131))</f>
        <v/>
      </c>
      <c r="AV132" s="86" t="str">
        <f>IF(RIGHT(AW129,4)="cuht","171",IF(RIGHT(AW129,4)="netu","172",IF(RIGHT(AW129,4)="auht","173",IF(OR(RIGHT(AW129,4)="ppou",RIGHT(AW129,5)="prepa"),"360",IF(RIGHT(AW129,4)="cpou","361",IF(OR(RIGHT(AW129,4)="apou",RIGHT(AW129,6)="molinf"),"363",IF(RIGHT(AW129,4)="netp","364",IF(RIGHT(AW129,4)="cmtr","365",IF(LEFT(AW129,4)="form","873",IF(RIGHT(AW129,7)="ce-cppt","902",""))))))))))</f>
        <v/>
      </c>
      <c r="AW132" s="86" t="str">
        <f>IF(AV132="","",IF(OR(AV$3=Recap!$A$50,AV$3=Recap!$A$51,AV$3=Recap!$A$52,AV$3=Recap!$A$53,AV$3=Recap!$A$54,AV$3=Recap!$A$55,AV$3=Recap!$A$56,AV$3=Recap!$A$57,AV$3=Recap!$A$58,AV$3=Recap!$A$59,AV$3=Recap!$A$60,AV$3=Recap!$A$61),(AV131+AW131)/1,AV131+AW131))</f>
        <v/>
      </c>
      <c r="AX132" s="66" t="str">
        <f>IF(RIGHT(AY129,4)="cuht","171",IF(RIGHT(AY129,4)="netu","172",IF(RIGHT(AY129,4)="auht","173",IF(OR(RIGHT(AY129,4)="ppou",RIGHT(AY129,5)="prepa"),"360",IF(RIGHT(AY129,4)="cpou","361",IF(OR(RIGHT(AY129,4)="apou",RIGHT(AY129,6)="molinf"),"363",IF(RIGHT(AY129,4)="netp","364",IF(RIGHT(AY129,4)="cmtr","365",IF(LEFT(AY129,4)="form","873",IF(RIGHT(AY129,7)="ce-cppt","902",""))))))))))</f>
        <v/>
      </c>
      <c r="AY132" s="66" t="str">
        <f>IF(AX132="","",IF(OR(AX$3=Recap!$A$50,AX$3=Recap!$A$51,AX$3=Recap!$A$52,AX$3=Recap!$A$53,AX$3=Recap!$A$54,AX$3=Recap!$A$55,AX$3=Recap!$A$56,AX$3=Recap!$A$57,AX$3=Recap!$A$58,AX$3=Recap!$A$59,AX$3=Recap!$A$60,AX$3=Recap!$A$61),(AX131+AY131)/1,AX131+AY131))</f>
        <v/>
      </c>
      <c r="AZ132" s="66" t="str">
        <f>IF(RIGHT(BA129,4)="cuht","171",IF(RIGHT(BA129,4)="netu","172",IF(RIGHT(BA129,4)="auht","173",IF(OR(RIGHT(BA129,4)="ppou",RIGHT(BA129,5)="prepa"),"360",IF(RIGHT(BA129,4)="cpou","361",IF(OR(RIGHT(BA129,4)="apou",RIGHT(BA129,6)="molinf"),"363",IF(RIGHT(BA129,4)="netp","364",IF(RIGHT(BA129,4)="cmtr","365",IF(LEFT(BA129,4)="form","873",IF(RIGHT(BA129,7)="ce-cppt","902",""))))))))))</f>
        <v/>
      </c>
      <c r="BA132" s="66" t="str">
        <f>IF(AZ132="","",IF(OR(AZ$3=Recap!$A$50,AZ$3=Recap!$A$51,AZ$3=Recap!$A$52,AZ$3=Recap!$A$53,AZ$3=Recap!$A$54,AZ$3=Recap!$A$55,AZ$3=Recap!$A$56,AZ$3=Recap!$A$57,AZ$3=Recap!$A$58,AZ$3=Recap!$A$59,AZ$3=Recap!$A$60,AZ$3=Recap!$A$61),(AZ131+BA131)/1,AZ131+BA131))</f>
        <v/>
      </c>
      <c r="BB132" s="66" t="str">
        <f>IF(RIGHT(BC129,4)="cuht","171",IF(RIGHT(BC129,4)="netu","172",IF(RIGHT(BC129,4)="auht","173",IF(OR(RIGHT(BC129,4)="ppou",RIGHT(BC129,5)="prepa"),"360",IF(RIGHT(BC129,4)="cpou","361",IF(OR(RIGHT(BC129,4)="apou",RIGHT(BC129,6)="molinf"),"363",IF(RIGHT(BC129,4)="netp","364",IF(RIGHT(BC129,4)="cmtr","365",IF(LEFT(BC129,4)="form","873",IF(RIGHT(BC129,7)="ce-cppt","902",""))))))))))</f>
        <v/>
      </c>
      <c r="BC132" s="66" t="str">
        <f>IF(BB132="","",IF(OR(BB$3=Recap!$A$50,BB$3=Recap!$A$51,BB$3=Recap!$A$52,BB$3=Recap!$A$53,BB$3=Recap!$A$54,BB$3=Recap!$A$55,BB$3=Recap!$A$56,BB$3=Recap!$A$57,BB$3=Recap!$A$58,BB$3=Recap!$A$59,BB$3=Recap!$A$60,BB$3=Recap!$A$61),(BB131+BC131)/1,BB131+BC131))</f>
        <v/>
      </c>
      <c r="BD132" s="66" t="str">
        <f>IF(RIGHT(BE129,4)="cuht","171",IF(RIGHT(BE129,4)="netu","172",IF(RIGHT(BE129,4)="auht","173",IF(OR(RIGHT(BE129,4)="ppou",RIGHT(BE129,5)="prepa"),"360",IF(RIGHT(BE129,4)="cpou","361",IF(OR(RIGHT(BE129,4)="apou",RIGHT(BE129,6)="molinf"),"363",IF(RIGHT(BE129,4)="netp","364",IF(RIGHT(BE129,4)="cmtr","365",IF(LEFT(BE129,4)="form","873",IF(RIGHT(BE129,7)="ce-cppt","902",""))))))))))</f>
        <v/>
      </c>
      <c r="BE132" s="66" t="str">
        <f>IF(BD132="","",IF(OR(BD$3=Recap!$A$50,BD$3=Recap!$A$51,BD$3=Recap!$A$52,BD$3=Recap!$A$53,BD$3=Recap!$A$54,BD$3=Recap!$A$55,BD$3=Recap!$A$56,BD$3=Recap!$A$57,BD$3=Recap!$A$58,BD$3=Recap!$A$59,BD$3=Recap!$A$60,BD$3=Recap!$A$61),(BD131+BE131)/1,BD131+BE131))</f>
        <v/>
      </c>
      <c r="BF132" s="66" t="str">
        <f>IF(RIGHT(BG129,4)="cuht","171",IF(RIGHT(BG129,4)="netu","172",IF(RIGHT(BG129,4)="auht","173",IF(OR(RIGHT(BG129,4)="ppou",RIGHT(BG129,5)="prepa"),"360",IF(RIGHT(BG129,4)="cpou","361",IF(OR(RIGHT(BG129,4)="apou",RIGHT(BG129,6)="molinf"),"363",IF(RIGHT(BG129,4)="netp","364",IF(RIGHT(BG129,4)="cmtr","365",IF(LEFT(BG129,4)="form","873",IF(RIGHT(BG129,7)="ce-cppt","902",""))))))))))</f>
        <v/>
      </c>
      <c r="BG132" s="66" t="str">
        <f>IF(BF132="","",IF(OR(BF$3=Recap!$A$50,BF$3=Recap!$A$51,BF$3=Recap!$A$52,BF$3=Recap!$A$53,BF$3=Recap!$A$54,BF$3=Recap!$A$55,BF$3=Recap!$A$56,BF$3=Recap!$A$57,BF$3=Recap!$A$58,BF$3=Recap!$A$59,BF$3=Recap!$A$60,BF$3=Recap!$A$61),(BF131+BG131)/1,BF131+BG131))</f>
        <v/>
      </c>
      <c r="BH132" s="12"/>
    </row>
    <row r="133" spans="1:60" ht="14.4" customHeight="1" x14ac:dyDescent="0.3">
      <c r="A133" s="125" t="s">
        <v>86</v>
      </c>
      <c r="B133" s="81"/>
      <c r="C133" s="100"/>
      <c r="D133" s="68"/>
      <c r="E133" s="120"/>
      <c r="F133" s="68"/>
      <c r="G133" s="120"/>
      <c r="H133" s="68"/>
      <c r="I133" s="120"/>
      <c r="J133" s="68"/>
      <c r="K133" s="120"/>
      <c r="L133" s="79"/>
      <c r="M133" s="100"/>
      <c r="N133" s="79"/>
      <c r="O133" s="98"/>
      <c r="P133" s="55">
        <v>0.33333333333333331</v>
      </c>
      <c r="Q133" s="106" t="s">
        <v>45</v>
      </c>
      <c r="R133" s="55"/>
      <c r="S133" s="106"/>
      <c r="T133" s="55">
        <v>0.33333333333333331</v>
      </c>
      <c r="U133" s="106" t="s">
        <v>45</v>
      </c>
      <c r="V133" s="55">
        <v>0.33333333333333331</v>
      </c>
      <c r="W133" s="95" t="s">
        <v>45</v>
      </c>
      <c r="X133" s="73">
        <v>0.25</v>
      </c>
      <c r="Y133" s="95" t="s">
        <v>45</v>
      </c>
      <c r="Z133" s="79"/>
      <c r="AA133" s="116"/>
      <c r="AB133" s="79"/>
      <c r="AC133" s="118"/>
      <c r="AD133" s="97">
        <f ca="1">SUM(P135:AC135)</f>
        <v>1.3562500000000002</v>
      </c>
      <c r="AE133" s="55">
        <v>0.33333333333333331</v>
      </c>
      <c r="AF133" s="106" t="s">
        <v>45</v>
      </c>
      <c r="AG133" s="79"/>
      <c r="AH133" s="116"/>
      <c r="AI133" s="55">
        <v>0.33333333333333331</v>
      </c>
      <c r="AJ133" s="106" t="s">
        <v>45</v>
      </c>
      <c r="AK133" s="55">
        <v>0.33333333333333331</v>
      </c>
      <c r="AL133" s="106" t="s">
        <v>45</v>
      </c>
      <c r="AM133" s="55">
        <v>0.33333333333333331</v>
      </c>
      <c r="AN133" s="106" t="s">
        <v>45</v>
      </c>
      <c r="AO133" s="79"/>
      <c r="AP133" s="116"/>
      <c r="AQ133" s="79"/>
      <c r="AR133" s="118"/>
      <c r="AS133" s="97">
        <f ca="1">SUM(AE135:AR135)</f>
        <v>0</v>
      </c>
      <c r="AT133" s="55"/>
      <c r="AU133" s="106"/>
      <c r="AV133" s="79"/>
      <c r="AW133" s="116"/>
      <c r="AX133" s="57"/>
      <c r="AY133" s="106"/>
      <c r="AZ133" s="57"/>
      <c r="BA133" s="106"/>
      <c r="BB133" s="57"/>
      <c r="BC133" s="106"/>
      <c r="BD133" s="57"/>
      <c r="BE133" s="106"/>
      <c r="BF133" s="57"/>
      <c r="BG133" s="122"/>
      <c r="BH133" s="124">
        <f ca="1">SUM(AT135:BG135)</f>
        <v>0</v>
      </c>
    </row>
    <row r="134" spans="1:60" ht="16.2" thickBot="1" x14ac:dyDescent="0.35">
      <c r="A134" s="126"/>
      <c r="B134" s="82"/>
      <c r="C134" s="101"/>
      <c r="D134" s="70"/>
      <c r="E134" s="121"/>
      <c r="F134" s="70"/>
      <c r="G134" s="121"/>
      <c r="H134" s="70"/>
      <c r="I134" s="121"/>
      <c r="J134" s="70"/>
      <c r="K134" s="121"/>
      <c r="L134" s="80"/>
      <c r="M134" s="101"/>
      <c r="N134" s="80"/>
      <c r="O134" s="99"/>
      <c r="P134" s="77">
        <v>0.72916666666666663</v>
      </c>
      <c r="Q134" s="107"/>
      <c r="R134" s="56"/>
      <c r="S134" s="107"/>
      <c r="T134" s="56">
        <v>0.68125000000000002</v>
      </c>
      <c r="U134" s="107"/>
      <c r="V134" s="56">
        <v>0.68125000000000002</v>
      </c>
      <c r="W134" s="96"/>
      <c r="X134" s="77">
        <v>0.63958333333333328</v>
      </c>
      <c r="Y134" s="96"/>
      <c r="Z134" s="80"/>
      <c r="AA134" s="117"/>
      <c r="AB134" s="80"/>
      <c r="AC134" s="119"/>
      <c r="AD134" s="97"/>
      <c r="AE134" s="56">
        <v>0.68125000000000002</v>
      </c>
      <c r="AF134" s="107"/>
      <c r="AG134" s="80"/>
      <c r="AH134" s="117"/>
      <c r="AI134" s="56">
        <v>0.68125000000000002</v>
      </c>
      <c r="AJ134" s="107"/>
      <c r="AK134" s="56">
        <v>0.68125000000000002</v>
      </c>
      <c r="AL134" s="107"/>
      <c r="AM134" s="56">
        <v>0.68125000000000002</v>
      </c>
      <c r="AN134" s="107"/>
      <c r="AO134" s="80"/>
      <c r="AP134" s="117"/>
      <c r="AQ134" s="80"/>
      <c r="AR134" s="119"/>
      <c r="AS134" s="97"/>
      <c r="AT134" s="56"/>
      <c r="AU134" s="107"/>
      <c r="AV134" s="80"/>
      <c r="AW134" s="117"/>
      <c r="AX134" s="58"/>
      <c r="AY134" s="107"/>
      <c r="AZ134" s="58"/>
      <c r="BA134" s="107"/>
      <c r="BB134" s="58"/>
      <c r="BC134" s="107"/>
      <c r="BD134" s="58"/>
      <c r="BE134" s="107"/>
      <c r="BF134" s="58"/>
      <c r="BG134" s="123"/>
      <c r="BH134" s="124"/>
    </row>
    <row r="135" spans="1:60" ht="15" customHeight="1" x14ac:dyDescent="0.35">
      <c r="A135" s="52"/>
      <c r="B135" s="66">
        <f ca="1">IF(B$3&gt;$BI$4,0,IF(OR(ISBLANK(B133),ISBLANK(B134),ISBLANK(C133),LEFT(C133,4)="jour",LEFT(C133,4)="form"),0,IF(COUNTIF(fériés,B$3)&gt;0,MOD((B134-B133),1)*1,MOD((B134-B133),1))))</f>
        <v>0</v>
      </c>
      <c r="C135" s="66">
        <f ca="1">IF(B$3&gt;$BI$4,0,IF(AND(ISNUMBER(B133),ISNUMBER(B134),OR(LEFT(C133,4)="jour",LEFT(C133,4)="form")),IF(COUNTIF(fériés,B$3)&gt;0,MOD(-$BH$4+(B134-B133),1)*1,MOD(-$BH$4+(B134-B133),1)),IF(AND(ISBLANK(B133),ISBLANK(B134)),IF(OR(C133="r",C133="c",C133="a",C133="m",C133="f",C133="cp",C133="s",C133="congé parent"),$BH$3,0),0)))</f>
        <v>0</v>
      </c>
      <c r="D135" s="66">
        <f ca="1">IF(D$3&gt;$BI$4,0,IF(OR(ISBLANK(D133),ISBLANK(D134),ISBLANK(E133),LEFT(E133,4)="jour",LEFT(E133,4)="form"),0,IF(COUNTIF(fériés,D$3)&gt;0,MOD((D134-D133),1)*1,MOD((D134-D133),1))))</f>
        <v>0</v>
      </c>
      <c r="E135" s="66">
        <f ca="1">IF(D$3&gt;$BI$4,0,IF(AND(ISNUMBER(D133),ISNUMBER(D134),OR(LEFT(E133,4)="jour",LEFT(E133,4)="form")),IF(COUNTIF(fériés,D$3)&gt;0,MOD(-$BH$4+(D134-D133),1)*1,MOD(-$BH$4+(D134-D133),1)),IF(AND(ISBLANK(D133),ISBLANK(D134)),IF(OR(E133="r",E133="c",E133="a",E133="m",E133="f",E133="cp",E133="s",E133="congé parent"),$BH$3,0),0)))</f>
        <v>0</v>
      </c>
      <c r="F135" s="66">
        <f ca="1">IF(F$3&gt;$BI$4,0,IF(OR(ISBLANK(F133),ISBLANK(F134),ISBLANK(G133),LEFT(G133,4)="jour",LEFT(G133,4)="form"),0,IF(COUNTIF(fériés,F$3)&gt;0,MOD((F134-F133),1)*1,MOD((F134-F133),1))))</f>
        <v>0</v>
      </c>
      <c r="G135" s="66">
        <f ca="1">IF(F$3&gt;$BI$4,0,IF(AND(ISNUMBER(F133),ISNUMBER(F134),OR(LEFT(G133,4)="jour",LEFT(G133,4)="form")),IF(COUNTIF(fériés,F$3)&gt;0,MOD(-$BH$4+(F134-F133),1)*1,MOD(-$BH$4+(F134-F133),1)),IF(AND(ISBLANK(F133),ISBLANK(F134)),IF(OR(G133="r",G133="c",G133="a",G133="m",G133="f",G133="cp",G133="s",G133="congé parent"),$BH$3,0),0)))</f>
        <v>0</v>
      </c>
      <c r="H135" s="66">
        <f ca="1">IF(H$3&gt;$BI$4,0,IF(OR(ISBLANK(H133),ISBLANK(H134),ISBLANK(I133),LEFT(I133,4)="jour",LEFT(I133,4)="form"),0,IF(COUNTIF(fériés,H$3)&gt;0,MOD((H134-H133),1)*1,MOD((H134-H133),1))))</f>
        <v>0</v>
      </c>
      <c r="I135" s="66">
        <f ca="1">IF(H$3&gt;$BI$4,0,IF(AND(ISNUMBER(H133),ISNUMBER(H134),OR(LEFT(I133,4)="jour",LEFT(I133,4)="form")),IF(COUNTIF(fériés,H$3)&gt;0,MOD(-$BH$4+(H134-H133),1)*1,MOD(-$BH$4+(H134-H133),1)),IF(AND(ISBLANK(H133),ISBLANK(H134)),IF(OR(I133="r",I133="c",I133="a",I133="m",I133="f",I133="cp",I133="s",I133="congé parent"),$BH$3,0),0)))</f>
        <v>0</v>
      </c>
      <c r="J135" s="66">
        <f ca="1">IF(J$3&gt;$BI$4,0,IF(OR(ISBLANK(J133),ISBLANK(J134),ISBLANK(K133),LEFT(K133,4)="jour",LEFT(K133,4)="form"),0,IF(COUNTIF(fériés,J$3)&gt;0,MOD((J134-J133),1)*1,MOD((J134-J133),1))))</f>
        <v>0</v>
      </c>
      <c r="K135" s="66">
        <f ca="1">IF(J$3&gt;$BI$4,0,IF(AND(ISNUMBER(J133),ISNUMBER(J134),OR(LEFT(K133,4)="jour",LEFT(K133,4)="form")),IF(COUNTIF(fériés,J$3)&gt;0,MOD(-$BH$4+(J134-J133),1)*1,MOD(-$BH$4+(J134-J133),1)),IF(AND(ISBLANK(J133),ISBLANK(J134)),IF(OR(K133="r",K133="c",K133="a",K133="m",K133="f",K133="cp",K133="s",K133="congé parent"),$BH$3,0),0)))</f>
        <v>0</v>
      </c>
      <c r="L135" s="86">
        <f ca="1">IF(L$3&gt;$BI$4,0,IF(OR(ISBLANK(L133),ISBLANK(L134),ISBLANK(M133),LEFT(M133,4)="jour",LEFT(M133,4)="form"),0,IF(COUNTIF(fériés,L$3)&gt;0,MOD((L134-L133),1)*1,MOD((L134-L133),1))))</f>
        <v>0</v>
      </c>
      <c r="M135" s="86">
        <f ca="1">IF(L$3&gt;$BI$4,0,IF(AND(ISNUMBER(L133),ISNUMBER(L134),OR(LEFT(M133,4)="jour",LEFT(M133,4)="form")),IF(COUNTIF(fériés,L$3)&gt;0,MOD(-$BH$4+(L134-L133),1)*1,MOD(-$BH$4+(L134-L133),1)),IF(AND(ISBLANK(L133),ISBLANK(L134)),IF(OR(M133="r",M133="c",M133="a",M133="m",M133="f",M133="cp",M133="s",M133="congé parent"),$BH$3,0),0)))</f>
        <v>0</v>
      </c>
      <c r="N135" s="86">
        <f ca="1">IF(N$3&gt;$BI$4,0,IF(OR(ISBLANK(N133),ISBLANK(N134),ISBLANK(O133),LEFT(O133,4)="jour",LEFT(O133,4)="form"),0,IF(COUNTIF(fériés,N$3)&gt;0,MOD((N134-N133),1)*1,MOD((N134-N133),1))))</f>
        <v>0</v>
      </c>
      <c r="O135" s="86">
        <f ca="1">IF(N$3&gt;$BI$4,0,IF(AND(ISNUMBER(N133),ISNUMBER(N134),OR(LEFT(O133,4)="jour",LEFT(O133,4)="form")),IF(COUNTIF(fériés,N$3)&gt;0,MOD(-$BH$4+(N134-N133),1)*1,MOD(-$BH$4+(N134-N133),1)),IF(AND(ISBLANK(N133),ISBLANK(N134)),IF(OR(O133="r",O133="c",O133="a",O133="m",O133="f",O133="cp",O133="s",O133="congé parent"),$BH$3,0),0)))</f>
        <v>0</v>
      </c>
      <c r="P135" s="66">
        <f ca="1">IF(P$3&gt;$BI$4,0,IF(OR(ISBLANK(P133),ISBLANK(P134),ISBLANK(Q133),LEFT(Q133,4)="jour",LEFT(Q133,4)="form"),0,IF(COUNTIF(fériés,P$3)&gt;0,MOD((P134-P133),1)*1,MOD((P134-P133),1))))</f>
        <v>0</v>
      </c>
      <c r="Q135" s="66">
        <f ca="1">IF(P$3&gt;$BI$4,0,IF(AND(ISNUMBER(P133),ISNUMBER(P134),OR(LEFT(Q133,4)="jour",LEFT(Q133,4)="form")),IF(COUNTIF(fériés,P$3)&gt;0,MOD(-$BH$4+(P134-P133),1)*1,MOD(-$BH$4+(P134-P133),1)),IF(AND(ISBLANK(P133),ISBLANK(P134)),IF(OR(Q133="r",Q133="c",Q133="a",Q133="m",Q133="f",Q133="cp",Q133="s",Q133="congé parent"),$BH$3,0),0)))</f>
        <v>0.36458333333333331</v>
      </c>
      <c r="R135" s="66">
        <f ca="1">IF(R$3&gt;$BI$4,0,IF(OR(ISBLANK(R133),ISBLANK(R134),ISBLANK(S133),LEFT(S133,4)="jour",LEFT(S133,4)="form"),0,IF(COUNTIF(fériés,R$3)&gt;0,MOD((R134-R133),1)*1,MOD((R134-R133),1))))</f>
        <v>0</v>
      </c>
      <c r="S135" s="66">
        <f ca="1">IF(R$3&gt;$BI$4,0,IF(AND(ISNUMBER(R133),ISNUMBER(R134),OR(LEFT(S133,4)="jour",LEFT(S133,4)="form")),IF(COUNTIF(fériés,R$3)&gt;0,MOD(-$BH$4+(R134-R133),1)*1,MOD(-$BH$4+(R134-R133),1)),IF(AND(ISBLANK(R133),ISBLANK(R134)),IF(OR(S133="r",S133="c",S133="a",S133="m",S133="f",S133="cp",S133="s",S133="congé parent"),$BH$3,0),0)))</f>
        <v>0</v>
      </c>
      <c r="T135" s="66">
        <f ca="1">IF(T$3&gt;$BI$4,0,IF(OR(ISBLANK(T133),ISBLANK(T134),ISBLANK(U133),LEFT(U133,4)="jour",LEFT(U133,4)="form"),0,IF(COUNTIF(fériés,T$3)&gt;0,MOD((T134-T133),1)*1,MOD((T134-T133),1))))</f>
        <v>0</v>
      </c>
      <c r="U135" s="66">
        <f ca="1">IF(T$3&gt;$BI$4,0,IF(AND(ISNUMBER(T133),ISNUMBER(T134),OR(LEFT(U133,4)="jour",LEFT(U133,4)="form")),IF(COUNTIF(fériés,T$3)&gt;0,MOD(-$BH$4+(T134-T133),1)*1,MOD(-$BH$4+(T134-T133),1)),IF(AND(ISBLANK(T133),ISBLANK(T134)),IF(OR(U133="r",U133="c",U133="a",U133="m",U133="f",U133="cp",U133="s",U133="congé parent"),$BH$3,0),0)))</f>
        <v>0.31666666666666671</v>
      </c>
      <c r="V135" s="66">
        <f ca="1">IF(V$3&gt;$BI$4,0,IF(OR(ISBLANK(V133),ISBLANK(V134),ISBLANK(W133),LEFT(W133,4)="jour",LEFT(W133,4)="form"),0,IF(COUNTIF(fériés,V$3)&gt;0,MOD((V134-V133),1)*1,MOD((V134-V133),1))))</f>
        <v>0</v>
      </c>
      <c r="W135" s="66">
        <f ca="1">IF(V$3&gt;$BI$4,0,IF(AND(ISNUMBER(V133),ISNUMBER(V134),OR(LEFT(W133,4)="jour",LEFT(W133,4)="form")),IF(COUNTIF(fériés,V$3)&gt;0,MOD(-$BH$4+(V134-V133),1)*1,MOD(-$BH$4+(V134-V133),1)),IF(AND(ISBLANK(V133),ISBLANK(V134)),IF(OR(W133="r",W133="c",W133="a",W133="m",W133="f",W133="cp",W133="s",W133="congé parent"),$BH$3,0),0)))</f>
        <v>0.31666666666666671</v>
      </c>
      <c r="X135" s="66">
        <f ca="1">IF(X$3&gt;$BI$4,0,IF(OR(ISBLANK(X133),ISBLANK(X134),ISBLANK(Y133),LEFT(Y133,4)="jour",LEFT(Y133,4)="form"),0,IF(COUNTIF(fériés,X$3)&gt;0,MOD((X134-X133),1)*1,MOD((X134-X133),1))))</f>
        <v>0</v>
      </c>
      <c r="Y135" s="66">
        <f ca="1">IF(X$3&gt;$BI$4,0,IF(AND(ISNUMBER(X133),ISNUMBER(X134),OR(LEFT(Y133,4)="jour",LEFT(Y133,4)="form")),IF(COUNTIF(fériés,X$3)&gt;0,MOD(-$BH$4+(X134-X133),1)*1,MOD(-$BH$4+(X134-X133),1)),IF(AND(ISBLANK(X133),ISBLANK(X134)),IF(OR(Y133="r",Y133="c",Y133="a",Y133="m",Y133="f",Y133="cp",Y133="s",Y133="congé parent"),$BH$3,0),0)))</f>
        <v>0.35833333333333328</v>
      </c>
      <c r="Z135" s="86">
        <f ca="1">IF(Z$3&gt;$BI$4,0,IF(OR(ISBLANK(Z133),ISBLANK(Z134),ISBLANK(AA133),LEFT(AA133,4)="jour",LEFT(AA133,4)="form"),0,IF(COUNTIF(fériés,Z$3)&gt;0,MOD((Z134-Z133),1)*1,MOD((Z134-Z133),1))))</f>
        <v>0</v>
      </c>
      <c r="AA135" s="86">
        <f ca="1">IF(Z$3&gt;$BI$4,0,IF(AND(ISNUMBER(Z133),ISNUMBER(Z134),OR(LEFT(AA133,4)="jour",LEFT(AA133,4)="form")),IF(COUNTIF(fériés,Z$3)&gt;0,MOD(-$BH$4+(Z134-Z133),1)*1,MOD(-$BH$4+(Z134-Z133),1)),IF(AND(ISBLANK(Z133),ISBLANK(Z134)),IF(OR(AA133="r",AA133="c",AA133="a",AA133="m",AA133="f",AA133="cp",AA133="s",AA133="congé parent"),$BH$3,0),0)))</f>
        <v>0</v>
      </c>
      <c r="AB135" s="86">
        <f ca="1">IF(AB$3&gt;$BI$4,0,IF(OR(ISBLANK(AB133),ISBLANK(AB134),ISBLANK(AC133),LEFT(AC133,4)="jour",LEFT(AC133,4)="form"),0,IF(COUNTIF(fériés,AB$3)&gt;0,MOD((AB134-AB133),1)*1,MOD((AB134-AB133),1))))</f>
        <v>0</v>
      </c>
      <c r="AC135" s="86">
        <f ca="1">IF(AB$3&gt;$BI$4,0,IF(AND(ISNUMBER(AB133),ISNUMBER(AB134),OR(LEFT(AC133,4)="jour",LEFT(AC133,4)="form")),IF(COUNTIF(fériés,AB$3)&gt;0,MOD(-$BH$4+(AB134-AB133),1)*1,MOD(-$BH$4+(AB134-AB133),1)),IF(AND(ISBLANK(AB133),ISBLANK(AB134)),IF(OR(AC133="r",AC133="c",AC133="a",AC133="m",AC133="f",AC133="cp",AC133="s",AC133="congé parent"),$BH$3,0),0)))</f>
        <v>0</v>
      </c>
      <c r="AD135" s="61"/>
      <c r="AE135" s="66">
        <f ca="1">IF(AE$3&gt;$BI$4,0,IF(OR(ISBLANK(AE133),ISBLANK(AE134),ISBLANK(AF133),LEFT(AF133,4)="jour",LEFT(AF133,4)="form"),0,IF(COUNTIF(fériés,AE$3)&gt;0,MOD((AE134-AE133),1)*1,MOD((AE134-AE133),1))))</f>
        <v>0</v>
      </c>
      <c r="AF135" s="66">
        <f ca="1">IF(AE$3&gt;$BI$4,0,IF(AND(ISNUMBER(AE133),ISNUMBER(AE134),OR(LEFT(AF133,4)="jour",LEFT(AF133,4)="form")),IF(COUNTIF(fériés,AE$3)&gt;0,MOD(-$BH$4+(AE134-AE133),1)*1,MOD(-$BH$4+(AE134-AE133),1)),IF(AND(ISBLANK(AE133),ISBLANK(AE134)),IF(OR(AF133="r",AF133="c",AF133="a",AF133="m",AF133="f",AF133="cp",AF133="s",AF133="congé parent"),$BH$3,0),0)))</f>
        <v>0</v>
      </c>
      <c r="AG135" s="86">
        <f ca="1">IF(AG$3&gt;$BI$4,0,IF(OR(ISBLANK(AG133),ISBLANK(AG134),ISBLANK(AH133),LEFT(AH133,4)="jour",LEFT(AH133,4)="form"),0,IF(COUNTIF(fériés,AG$3)&gt;0,MOD((AG134-AG133),1)*1,MOD((AG134-AG133),1))))</f>
        <v>0</v>
      </c>
      <c r="AH135" s="86">
        <f ca="1">IF(AG$3&gt;$BI$4,0,IF(AND(ISNUMBER(AG133),ISNUMBER(AG134),OR(LEFT(AH133,4)="jour",LEFT(AH133,4)="form")),IF(COUNTIF(fériés,AG$3)&gt;0,MOD(-$BH$4+(AG134-AG133),1)*1,MOD(-$BH$4+(AG134-AG133),1)),IF(AND(ISBLANK(AG133),ISBLANK(AG134)),IF(OR(AH133="r",AH133="c",AH133="a",AH133="m",AH133="f",AH133="cp",AH133="s",AH133="congé parent"),$BH$3,0),0)))</f>
        <v>0</v>
      </c>
      <c r="AI135" s="66">
        <f ca="1">IF(AI$3&gt;$BI$4,0,IF(OR(ISBLANK(AI133),ISBLANK(AI134),ISBLANK(AJ133),LEFT(AJ133,4)="jour",LEFT(AJ133,4)="form"),0,IF(COUNTIF(fériés,AI$3)&gt;0,MOD((AI134-AI133),1)*1,MOD((AI134-AI133),1))))</f>
        <v>0</v>
      </c>
      <c r="AJ135" s="66">
        <f ca="1">IF(AI$3&gt;$BI$4,0,IF(AND(ISNUMBER(AI133),ISNUMBER(AI134),OR(LEFT(AJ133,4)="jour",LEFT(AJ133,4)="form")),IF(COUNTIF(fériés,AI$3)&gt;0,MOD(-$BH$4+(AI134-AI133),1)*1,MOD(-$BH$4+(AI134-AI133),1)),IF(AND(ISBLANK(AI133),ISBLANK(AI134)),IF(OR(AJ133="r",AJ133="c",AJ133="a",AJ133="m",AJ133="f",AJ133="cp",AJ133="s",AJ133="congé parent"),$BH$3,0),0)))</f>
        <v>0</v>
      </c>
      <c r="AK135" s="66">
        <f ca="1">IF(AK$3&gt;$BI$4,0,IF(OR(ISBLANK(AK133),ISBLANK(AK134),ISBLANK(AL133),LEFT(AL133,4)="jour",LEFT(AL133,4)="form"),0,IF(COUNTIF(fériés,AK$3)&gt;0,MOD((AK134-AK133),1)*1,MOD((AK134-AK133),1))))</f>
        <v>0</v>
      </c>
      <c r="AL135" s="66">
        <f ca="1">IF(AK$3&gt;$BI$4,0,IF(AND(ISNUMBER(AK133),ISNUMBER(AK134),OR(LEFT(AL133,4)="jour",LEFT(AL133,4)="form")),IF(COUNTIF(fériés,AK$3)&gt;0,MOD(-$BH$4+(AK134-AK133),1)*1,MOD(-$BH$4+(AK134-AK133),1)),IF(AND(ISBLANK(AK133),ISBLANK(AK134)),IF(OR(AL133="r",AL133="c",AL133="a",AL133="m",AL133="f",AL133="cp",AL133="s",AL133="congé parent"),$BH$3,0),0)))</f>
        <v>0</v>
      </c>
      <c r="AM135" s="66">
        <f ca="1">IF(AM$3&gt;$BI$4,0,IF(OR(ISBLANK(AM133),ISBLANK(AM134),ISBLANK(AN133),LEFT(AN133,4)="jour",LEFT(AN133,4)="form"),0,IF(COUNTIF(fériés,AM$3)&gt;0,MOD((AM134-AM133),1)*1,MOD((AM134-AM133),1))))</f>
        <v>0</v>
      </c>
      <c r="AN135" s="66">
        <f ca="1">IF(AM$3&gt;$BI$4,0,IF(AND(ISNUMBER(AM133),ISNUMBER(AM134),OR(LEFT(AN133,4)="jour",LEFT(AN133,4)="form")),IF(COUNTIF(fériés,AM$3)&gt;0,MOD(-$BH$4+(AM134-AM133),1)*1,MOD(-$BH$4+(AM134-AM133),1)),IF(AND(ISBLANK(AM133),ISBLANK(AM134)),IF(OR(AN133="r",AN133="c",AN133="a",AN133="m",AN133="f",AN133="cp",AN133="s",AN133="congé parent"),$BH$3,0),0)))</f>
        <v>0</v>
      </c>
      <c r="AO135" s="86">
        <f ca="1">IF(AO$3&gt;$BI$4,0,IF(OR(ISBLANK(AO133),ISBLANK(AO134),ISBLANK(AP133),LEFT(AP133,4)="jour",LEFT(AP133,4)="form"),0,IF(COUNTIF(fériés,AO$3)&gt;0,MOD((AO134-AO133),1)*1,MOD((AO134-AO133),1))))</f>
        <v>0</v>
      </c>
      <c r="AP135" s="86">
        <f ca="1">IF(AO$3&gt;$BI$4,0,IF(AND(ISNUMBER(AO133),ISNUMBER(AO134),OR(LEFT(AP133,4)="jour",LEFT(AP133,4)="form")),IF(COUNTIF(fériés,AO$3)&gt;0,MOD(-$BH$4+(AO134-AO133),1)*1,MOD(-$BH$4+(AO134-AO133),1)),IF(AND(ISBLANK(AO133),ISBLANK(AO134)),IF(OR(AP133="r",AP133="c",AP133="a",AP133="m",AP133="f",AP133="cp",AP133="s",AP133="congé parent"),$BH$3,0),0)))</f>
        <v>0</v>
      </c>
      <c r="AQ135" s="86">
        <f ca="1">IF(AQ$3&gt;$BI$4,0,IF(OR(ISBLANK(AQ133),ISBLANK(AQ134),ISBLANK(AR133),LEFT(AR133,4)="jour",LEFT(AR133,4)="form"),0,IF(COUNTIF(fériés,AQ$3)&gt;0,MOD((AQ134-AQ133),1)*1,MOD((AQ134-AQ133),1))))</f>
        <v>0</v>
      </c>
      <c r="AR135" s="86">
        <f ca="1">IF(AQ$3&gt;$BI$4,0,IF(AND(ISNUMBER(AQ133),ISNUMBER(AQ134),OR(LEFT(AR133,4)="jour",LEFT(AR133,4)="form")),IF(COUNTIF(fériés,AQ$3)&gt;0,MOD(-$BH$4+(AQ134-AQ133),1)*1,MOD(-$BH$4+(AQ134-AQ133),1)),IF(AND(ISBLANK(AQ133),ISBLANK(AQ134)),IF(OR(AR133="r",AR133="c",AR133="a",AR133="m",AR133="f",AR133="cp",AR133="s",AR133="congé parent"),$BH$3,0),0)))</f>
        <v>0</v>
      </c>
      <c r="AS135" s="61"/>
      <c r="AT135" s="66">
        <f ca="1">IF(AT$3&gt;$BI$4,0,IF(OR(ISBLANK(AT133),ISBLANK(AT134),ISBLANK(AU133),LEFT(AU133,4)="jour",LEFT(AU133,4)="form"),0,IF(COUNTIF(fériés,AT$3)&gt;0,MOD((AT134-AT133),1)*1,MOD((AT134-AT133),1))))</f>
        <v>0</v>
      </c>
      <c r="AU135" s="66">
        <f ca="1">IF(AT$3&gt;$BI$4,0,IF(AND(ISNUMBER(AT133),ISNUMBER(AT134),OR(LEFT(AU133,4)="jour",LEFT(AU133,4)="form")),IF(COUNTIF(fériés,AT$3)&gt;0,MOD(-$BH$4+(AT134-AT133),1)*1,MOD(-$BH$4+(AT134-AT133),1)),IF(AND(ISBLANK(AT133),ISBLANK(AT134)),IF(OR(AU133="r",AU133="c",AU133="a",AU133="m",AU133="f",AU133="cp",AU133="s",AU133="congé parent"),$BH$3,0),0)))</f>
        <v>0</v>
      </c>
      <c r="AV135" s="86">
        <f ca="1">IF(AV$3&gt;$BI$4,0,IF(OR(ISBLANK(AV133),ISBLANK(AV134),ISBLANK(AW133),LEFT(AW133,4)="jour",LEFT(AW133,4)="form"),0,IF(COUNTIF(fériés,AV$3)&gt;0,MOD((AV134-AV133),1)*1,MOD((AV134-AV133),1))))</f>
        <v>0</v>
      </c>
      <c r="AW135" s="86">
        <f ca="1">IF(AV$3&gt;$BI$4,0,IF(AND(ISNUMBER(AV133),ISNUMBER(AV134),OR(LEFT(AW133,4)="jour",LEFT(AW133,4)="form")),IF(COUNTIF(fériés,AV$3)&gt;0,MOD(-$BH$4+(AV134-AV133),1)*1,MOD(-$BH$4+(AV134-AV133),1)),IF(AND(ISBLANK(AV133),ISBLANK(AV134)),IF(OR(AW133="r",AW133="c",AW133="a",AW133="m",AW133="f",AW133="cp",AW133="s",AW133="congé parent"),$BH$3,0),0)))</f>
        <v>0</v>
      </c>
      <c r="AX135" s="66">
        <f ca="1">IF(AX$3&gt;$BI$4,0,IF(OR(ISBLANK(AX133),ISBLANK(AX134),ISBLANK(AY133),LEFT(AY133,4)="jour",LEFT(AY133,4)="form"),0,IF(COUNTIF(fériés,AX$3)&gt;0,MOD((AX134-AX133),1)*1,MOD((AX134-AX133),1))))</f>
        <v>0</v>
      </c>
      <c r="AY135" s="66">
        <f ca="1">IF(AX$3&gt;$BI$4,0,IF(AND(ISNUMBER(AX133),ISNUMBER(AX134),OR(LEFT(AY133,4)="jour",LEFT(AY133,4)="form")),IF(COUNTIF(fériés,AX$3)&gt;0,MOD(-$BH$4+(AX134-AX133),1)*1,MOD(-$BH$4+(AX134-AX133),1)),IF(AND(ISBLANK(AX133),ISBLANK(AX134)),IF(OR(AY133="r",AY133="c",AY133="a",AY133="m",AY133="f",AY133="cp",AY133="s",AY133="congé parent"),$BH$3,0),0)))</f>
        <v>0</v>
      </c>
      <c r="AZ135" s="66">
        <f ca="1">IF(AZ$3&gt;$BI$4,0,IF(OR(ISBLANK(AZ133),ISBLANK(AZ134),ISBLANK(BA133),LEFT(BA133,4)="jour",LEFT(BA133,4)="form"),0,IF(COUNTIF(fériés,AZ$3)&gt;0,MOD((AZ134-AZ133),1)*1,MOD((AZ134-AZ133),1))))</f>
        <v>0</v>
      </c>
      <c r="BA135" s="66">
        <f ca="1">IF(AZ$3&gt;$BI$4,0,IF(AND(ISNUMBER(AZ133),ISNUMBER(AZ134),OR(LEFT(BA133,4)="jour",LEFT(BA133,4)="form")),IF(COUNTIF(fériés,AZ$3)&gt;0,MOD(-$BH$4+(AZ134-AZ133),1)*1,MOD(-$BH$4+(AZ134-AZ133),1)),IF(AND(ISBLANK(AZ133),ISBLANK(AZ134)),IF(OR(BA133="r",BA133="c",BA133="a",BA133="m",BA133="f",BA133="cp",BA133="s",BA133="congé parent"),$BH$3,0),0)))</f>
        <v>0</v>
      </c>
      <c r="BB135" s="66">
        <f ca="1">IF(BB$3&gt;$BI$4,0,IF(OR(ISBLANK(BB133),ISBLANK(BB134),ISBLANK(BC133),LEFT(BC133,4)="jour",LEFT(BC133,4)="form"),0,IF(COUNTIF(fériés,BB$3)&gt;0,MOD((BB134-BB133),1)*1,MOD((BB134-BB133),1))))</f>
        <v>0</v>
      </c>
      <c r="BC135" s="66">
        <f ca="1">IF(BB$3&gt;$BI$4,0,IF(AND(ISNUMBER(BB133),ISNUMBER(BB134),OR(LEFT(BC133,4)="jour",LEFT(BC133,4)="form")),IF(COUNTIF(fériés,BB$3)&gt;0,MOD(-$BH$4+(BB134-BB133),1)*1,MOD(-$BH$4+(BB134-BB133),1)),IF(AND(ISBLANK(BB133),ISBLANK(BB134)),IF(OR(BC133="r",BC133="c",BC133="a",BC133="m",BC133="f",BC133="cp",BC133="s",BC133="congé parent"),$BH$3,0),0)))</f>
        <v>0</v>
      </c>
      <c r="BD135" s="66">
        <f ca="1">IF(BD$3&gt;$BI$4,0,IF(OR(ISBLANK(BD133),ISBLANK(BD134),ISBLANK(BE133),LEFT(BE133,4)="jour",LEFT(BE133,4)="form"),0,IF(COUNTIF(fériés,BD$3)&gt;0,MOD((BD134-BD133),1)*1,MOD((BD134-BD133),1))))</f>
        <v>0</v>
      </c>
      <c r="BE135" s="66">
        <f ca="1">IF(BD$3&gt;$BI$4,0,IF(AND(ISNUMBER(BD133),ISNUMBER(BD134),OR(LEFT(BE133,4)="jour",LEFT(BE133,4)="form")),IF(COUNTIF(fériés,BD$3)&gt;0,MOD(-$BH$4+(BD134-BD133),1)*1,MOD(-$BH$4+(BD134-BD133),1)),IF(AND(ISBLANK(BD133),ISBLANK(BD134)),IF(OR(BE133="r",BE133="c",BE133="a",BE133="m",BE133="f",BE133="cp",BE133="s",BE133="congé parent"),$BH$3,0),0)))</f>
        <v>0</v>
      </c>
      <c r="BF135" s="66">
        <f ca="1">IF(BF$3&gt;$BI$4,0,IF(OR(ISBLANK(BF133),ISBLANK(BF134),ISBLANK(BG133),LEFT(BG133,4)="jour",LEFT(BG133,4)="form"),0,IF(COUNTIF(fériés,BF$3)&gt;0,MOD((BF134-BF133),1)*1,MOD((BF134-BF133),1))))</f>
        <v>0</v>
      </c>
      <c r="BG135" s="66">
        <f ca="1">IF(BF$3&gt;$BI$4,0,IF(AND(ISNUMBER(BF133),ISNUMBER(BF134),OR(LEFT(BG133,4)="jour",LEFT(BG133,4)="form")),IF(COUNTIF(fériés,BF$3)&gt;0,MOD(-$BH$4+(BF134-BF133),1)*1,MOD(-$BH$4+(BF134-BF133),1)),IF(AND(ISBLANK(BF133),ISBLANK(BF134)),IF(OR(BG133="r",BG133="c",BG133="a",BG133="m",BG133="f",BG133="cp",BG133="s",BG133="congé parent"),$BH$3,0),0)))</f>
        <v>0</v>
      </c>
      <c r="BH135" s="12">
        <f ca="1">SUM(B135:BG135)</f>
        <v>1.3562500000000002</v>
      </c>
    </row>
    <row r="136" spans="1:60" ht="15.6" customHeight="1" thickBot="1" x14ac:dyDescent="0.4">
      <c r="A136" s="52"/>
      <c r="B136" s="66" t="str">
        <f>IF(RIGHT(C133,4)="cuht","171",IF(RIGHT(C133,4)="netu","172",IF(RIGHT(C133,4)="auht","173",IF(OR(RIGHT(C133,4)="ppou",RIGHT(C133,5)="prepa"),"360",IF(RIGHT(C133,4)="cpou","361",IF(OR(RIGHT(C133,4)="apou",RIGHT(C133,6)="molinf"),"363",IF(RIGHT(C133,4)="netp","364",IF(RIGHT(C133,4)="cmtr","365",IF(LEFT(C133,4)="form","873",IF(RIGHT(C133,7)="ce-cppt","902",""))))))))))</f>
        <v/>
      </c>
      <c r="C136" s="66" t="str">
        <f>IF(B136="","",IF(OR(B$3=Recap!$A$50,B$3=Recap!$A$51,B$3=Recap!$A$52,B$3=Recap!$A$53,B$3=Recap!$A$54,B$3=Recap!$A$55,B$3=Recap!$A$56,B$3=Recap!$A$57,B$3=Recap!$A$58,B$3=Recap!$A$59,B$3=Recap!$A$60,B$3=Recap!$A$61),(B135+C135)/1,B135+C135))</f>
        <v/>
      </c>
      <c r="D136" s="66" t="str">
        <f>IF(RIGHT(E133,4)="cuht","171",IF(RIGHT(E133,4)="netu","172",IF(RIGHT(E133,4)="auht","173",IF(OR(RIGHT(E133,4)="ppou",RIGHT(E133,5)="prepa"),"360",IF(RIGHT(E133,4)="cpou","361",IF(OR(RIGHT(E133,4)="apou",RIGHT(E133,6)="molinf"),"363",IF(RIGHT(E133,4)="netp","364",IF(RIGHT(E133,4)="cmtr","365",IF(LEFT(E133,4)="form","873",IF(RIGHT(E133,7)="ce-cppt","902",""))))))))))</f>
        <v/>
      </c>
      <c r="E136" s="66" t="str">
        <f>IF(D136="","",IF(OR(D$3=Recap!$A$50,D$3=Recap!$A$51,D$3=Recap!$A$52,D$3=Recap!$A$53,D$3=Recap!$A$54,D$3=Recap!$A$55,D$3=Recap!$A$56,D$3=Recap!$A$57,D$3=Recap!$A$58,D$3=Recap!$A$59,D$3=Recap!$A$60,D$3=Recap!$A$61),(D135+E135)/1,D135+E135))</f>
        <v/>
      </c>
      <c r="F136" s="66" t="str">
        <f>IF(RIGHT(G133,4)="cuht","171",IF(RIGHT(G133,4)="netu","172",IF(RIGHT(G133,4)="auht","173",IF(OR(RIGHT(G133,4)="ppou",RIGHT(G133,5)="prepa"),"360",IF(RIGHT(G133,4)="cpou","361",IF(OR(RIGHT(G133,4)="apou",RIGHT(G133,6)="molinf"),"363",IF(RIGHT(G133,4)="netp","364",IF(RIGHT(G133,4)="cmtr","365",IF(LEFT(G133,4)="form","873",IF(RIGHT(G133,7)="ce-cppt","902",""))))))))))</f>
        <v/>
      </c>
      <c r="G136" s="66" t="str">
        <f>IF(F136="","",IF(OR(F$3=Recap!$A$50,F$3=Recap!$A$51,F$3=Recap!$A$52,F$3=Recap!$A$53,F$3=Recap!$A$54,F$3=Recap!$A$55,F$3=Recap!$A$56,F$3=Recap!$A$57,F$3=Recap!$A$58,F$3=Recap!$A$59,F$3=Recap!$A$60,F$3=Recap!$A$61),(F135+G135)/1,F135+G135))</f>
        <v/>
      </c>
      <c r="H136" s="66" t="str">
        <f>IF(RIGHT(I133,4)="cuht","171",IF(RIGHT(I133,4)="netu","172",IF(RIGHT(I133,4)="auht","173",IF(OR(RIGHT(I133,4)="ppou",RIGHT(I133,5)="prepa"),"360",IF(RIGHT(I133,4)="cpou","361",IF(OR(RIGHT(I133,4)="apou",RIGHT(I133,6)="molinf"),"363",IF(RIGHT(I133,4)="netp","364",IF(RIGHT(I133,4)="cmtr","365",IF(LEFT(I133,4)="form","873",IF(RIGHT(I133,7)="ce-cppt","902",""))))))))))</f>
        <v/>
      </c>
      <c r="I136" s="66" t="str">
        <f>IF(H136="","",IF(OR(H$3=Recap!$A$50,H$3=Recap!$A$51,H$3=Recap!$A$52,H$3=Recap!$A$53,H$3=Recap!$A$54,H$3=Recap!$A$55,H$3=Recap!$A$56,H$3=Recap!$A$57,H$3=Recap!$A$58,H$3=Recap!$A$59,H$3=Recap!$A$60,H$3=Recap!$A$61),(H135+I135)/1,H135+I135))</f>
        <v/>
      </c>
      <c r="J136" s="66" t="str">
        <f>IF(RIGHT(K133,4)="cuht","171",IF(RIGHT(K133,4)="netu","172",IF(RIGHT(K133,4)="auht","173",IF(OR(RIGHT(K133,4)="ppou",RIGHT(K133,5)="prepa"),"360",IF(RIGHT(K133,4)="cpou","361",IF(OR(RIGHT(K133,4)="apou",RIGHT(K133,6)="molinf"),"363",IF(RIGHT(K133,4)="netp","364",IF(RIGHT(K133,4)="cmtr","365",IF(LEFT(K133,4)="form","873",IF(RIGHT(K133,7)="ce-cppt","902",""))))))))))</f>
        <v/>
      </c>
      <c r="K136" s="66" t="str">
        <f>IF(J136="","",IF(OR(J$3=Recap!$A$50,J$3=Recap!$A$51,J$3=Recap!$A$52,J$3=Recap!$A$53,J$3=Recap!$A$54,J$3=Recap!$A$55,J$3=Recap!$A$56,J$3=Recap!$A$57,J$3=Recap!$A$58,J$3=Recap!$A$59,J$3=Recap!$A$60,J$3=Recap!$A$61),(J135+K135)/1,J135+K135))</f>
        <v/>
      </c>
      <c r="L136" s="86" t="str">
        <f>IF(RIGHT(M133,4)="cuht","171",IF(RIGHT(M133,4)="netu","172",IF(RIGHT(M133,4)="auht","173",IF(OR(RIGHT(M133,4)="ppou",RIGHT(M133,5)="prepa"),"360",IF(RIGHT(M133,4)="cpou","361",IF(OR(RIGHT(M133,4)="apou",RIGHT(M133,6)="molinf"),"363",IF(RIGHT(M133,4)="netp","364",IF(RIGHT(M133,4)="cmtr","365",IF(LEFT(M133,4)="form","873",IF(RIGHT(M133,7)="ce-cppt","902",""))))))))))</f>
        <v/>
      </c>
      <c r="M136" s="86" t="str">
        <f>IF(L136="","",IF(OR(L$3=Recap!$A$50,L$3=Recap!$A$51,L$3=Recap!$A$52,L$3=Recap!$A$53,L$3=Recap!$A$54,L$3=Recap!$A$55,L$3=Recap!$A$56,L$3=Recap!$A$57,L$3=Recap!$A$58,L$3=Recap!$A$59,L$3=Recap!$A$60,L$3=Recap!$A$61),(L135+M135)/1,L135+M135))</f>
        <v/>
      </c>
      <c r="N136" s="86" t="str">
        <f>IF(RIGHT(O133,4)="cuht","171",IF(RIGHT(O133,4)="netu","172",IF(RIGHT(O133,4)="auht","173",IF(OR(RIGHT(O133,4)="ppou",RIGHT(O133,5)="prepa"),"360",IF(RIGHT(O133,4)="cpou","361",IF(OR(RIGHT(O133,4)="apou",RIGHT(O133,6)="molinf"),"363",IF(RIGHT(O133,4)="netp","364",IF(RIGHT(O133,4)="cmtr","365",IF(LEFT(O133,4)="form","873",IF(RIGHT(O133,7)="ce-cppt","902",""))))))))))</f>
        <v/>
      </c>
      <c r="O136" s="86" t="str">
        <f>IF(N136="","",IF(OR(N$3=Recap!$A$50,N$3=Recap!$A$51,N$3=Recap!$A$52,N$3=Recap!$A$53,N$3=Recap!$A$54,N$3=Recap!$A$55,N$3=Recap!$A$56,N$3=Recap!$A$57,N$3=Recap!$A$58,N$3=Recap!$A$59,N$3=Recap!$A$60,N$3=Recap!$A$61),(N135+O135)/1,N135+O135))</f>
        <v/>
      </c>
      <c r="P136" s="66" t="str">
        <f>IF(RIGHT(Q133,4)="cuht","171",IF(RIGHT(Q133,4)="netu","172",IF(RIGHT(Q133,4)="auht","173",IF(OR(RIGHT(Q133,4)="ppou",RIGHT(Q133,5)="prepa"),"360",IF(RIGHT(Q133,4)="cpou","361",IF(OR(RIGHT(Q133,4)="apou",RIGHT(Q133,6)="molinf"),"363",IF(RIGHT(Q133,4)="netp","364",IF(RIGHT(Q133,4)="cmtr","365",IF(LEFT(Q133,4)="form","873",IF(RIGHT(Q133,7)="ce-cppt","902",""))))))))))</f>
        <v>363</v>
      </c>
      <c r="Q136" s="66">
        <f ca="1">IF(P136="","",IF(OR(P$3=Recap!$A$50,P$3=Recap!$A$51,P$3=Recap!$A$52,P$3=Recap!$A$53,P$3=Recap!$A$54,P$3=Recap!$A$55,P$3=Recap!$A$56,P$3=Recap!$A$57,P$3=Recap!$A$58,P$3=Recap!$A$59,P$3=Recap!$A$60,P$3=Recap!$A$61),(P135+Q135)/1,P135+Q135))</f>
        <v>0.36458333333333331</v>
      </c>
      <c r="R136" s="66" t="str">
        <f>IF(RIGHT(S133,4)="cuht","171",IF(RIGHT(S133,4)="netu","172",IF(RIGHT(S133,4)="auht","173",IF(OR(RIGHT(S133,4)="ppou",RIGHT(S133,5)="prepa"),"360",IF(RIGHT(S133,4)="cpou","361",IF(OR(RIGHT(S133,4)="apou",RIGHT(S133,6)="molinf"),"363",IF(RIGHT(S133,4)="netp","364",IF(RIGHT(S133,4)="cmtr","365",IF(LEFT(S133,4)="form","873",IF(RIGHT(S133,7)="ce-cppt","902",""))))))))))</f>
        <v/>
      </c>
      <c r="S136" s="66" t="str">
        <f>IF(R136="","",IF(OR(R$3=Recap!$A$50,R$3=Recap!$A$51,R$3=Recap!$A$52,R$3=Recap!$A$53,R$3=Recap!$A$54,R$3=Recap!$A$55,R$3=Recap!$A$56,R$3=Recap!$A$57,R$3=Recap!$A$58,R$3=Recap!$A$59,R$3=Recap!$A$60,R$3=Recap!$A$61),(R135+S135)/1,R135+S135))</f>
        <v/>
      </c>
      <c r="T136" s="66" t="str">
        <f>IF(RIGHT(U133,4)="cuht","171",IF(RIGHT(U133,4)="netu","172",IF(RIGHT(U133,4)="auht","173",IF(OR(RIGHT(U133,4)="ppou",RIGHT(U133,5)="prepa"),"360",IF(RIGHT(U133,4)="cpou","361",IF(OR(RIGHT(U133,4)="apou",RIGHT(U133,6)="molinf"),"363",IF(RIGHT(U133,4)="netp","364",IF(RIGHT(U133,4)="cmtr","365",IF(LEFT(U133,4)="form","873",IF(RIGHT(U133,7)="ce-cppt","902",""))))))))))</f>
        <v>363</v>
      </c>
      <c r="U136" s="66">
        <f ca="1">IF(T136="","",IF(OR(T$3=Recap!$A$50,T$3=Recap!$A$51,T$3=Recap!$A$52,T$3=Recap!$A$53,T$3=Recap!$A$54,T$3=Recap!$A$55,T$3=Recap!$A$56,T$3=Recap!$A$57,T$3=Recap!$A$58,T$3=Recap!$A$59,T$3=Recap!$A$60,T$3=Recap!$A$61),(T135+U135)/1,T135+U135))</f>
        <v>0.31666666666666671</v>
      </c>
      <c r="V136" s="66" t="str">
        <f>IF(RIGHT(W133,4)="cuht","171",IF(RIGHT(W133,4)="netu","172",IF(RIGHT(W133,4)="auht","173",IF(OR(RIGHT(W133,4)="ppou",RIGHT(W133,5)="prepa"),"360",IF(RIGHT(W133,4)="cpou","361",IF(OR(RIGHT(W133,4)="apou",RIGHT(W133,6)="molinf"),"363",IF(RIGHT(W133,4)="netp","364",IF(RIGHT(W133,4)="cmtr","365",IF(LEFT(W133,4)="form","873",IF(RIGHT(W133,7)="ce-cppt","902",""))))))))))</f>
        <v>363</v>
      </c>
      <c r="W136" s="66">
        <f ca="1">IF(V136="","",IF(OR(V$3=Recap!$A$50,V$3=Recap!$A$51,V$3=Recap!$A$52,V$3=Recap!$A$53,V$3=Recap!$A$54,V$3=Recap!$A$55,V$3=Recap!$A$56,V$3=Recap!$A$57,V$3=Recap!$A$58,V$3=Recap!$A$59,V$3=Recap!$A$60,V$3=Recap!$A$61),(V135+W135)/1,V135+W135))</f>
        <v>0.31666666666666671</v>
      </c>
      <c r="X136" s="66" t="str">
        <f>IF(RIGHT(Y133,4)="cuht","171",IF(RIGHT(Y133,4)="netu","172",IF(RIGHT(Y133,4)="auht","173",IF(OR(RIGHT(Y133,4)="ppou",RIGHT(Y133,5)="prepa"),"360",IF(RIGHT(Y133,4)="cpou","361",IF(OR(RIGHT(Y133,4)="apou",RIGHT(Y133,6)="molinf"),"363",IF(RIGHT(Y133,4)="netp","364",IF(RIGHT(Y133,4)="cmtr","365",IF(LEFT(Y133,4)="form","873",IF(RIGHT(Y133,7)="ce-cppt","902",""))))))))))</f>
        <v>363</v>
      </c>
      <c r="Y136" s="66">
        <f ca="1">IF(X136="","",IF(OR(X$3=Recap!$A$50,X$3=Recap!$A$51,X$3=Recap!$A$52,X$3=Recap!$A$53,X$3=Recap!$A$54,X$3=Recap!$A$55,X$3=Recap!$A$56,X$3=Recap!$A$57,X$3=Recap!$A$58,X$3=Recap!$A$59,X$3=Recap!$A$60,X$3=Recap!$A$61),(X135+Y135)/1,X135+Y135))</f>
        <v>0.35833333333333328</v>
      </c>
      <c r="Z136" s="86" t="str">
        <f>IF(RIGHT(AA133,4)="cuht","171",IF(RIGHT(AA133,4)="netu","172",IF(RIGHT(AA133,4)="auht","173",IF(OR(RIGHT(AA133,4)="ppou",RIGHT(AA133,5)="prepa"),"360",IF(RIGHT(AA133,4)="cpou","361",IF(OR(RIGHT(AA133,4)="apou",RIGHT(AA133,6)="molinf"),"363",IF(RIGHT(AA133,4)="netp","364",IF(RIGHT(AA133,4)="cmtr","365",IF(LEFT(AA133,4)="form","873",IF(RIGHT(AA133,7)="ce-cppt","902",""))))))))))</f>
        <v/>
      </c>
      <c r="AA136" s="86" t="str">
        <f>IF(Z136="","",IF(OR(Z$3=Recap!$A$50,Z$3=Recap!$A$51,Z$3=Recap!$A$52,Z$3=Recap!$A$53,Z$3=Recap!$A$54,Z$3=Recap!$A$55,Z$3=Recap!$A$56,Z$3=Recap!$A$57,Z$3=Recap!$A$58,Z$3=Recap!$A$59,Z$3=Recap!$A$60,Z$3=Recap!$A$61),(Z135+AA135)/1,Z135+AA135))</f>
        <v/>
      </c>
      <c r="AB136" s="86" t="str">
        <f>IF(RIGHT(AC133,4)="cuht","171",IF(RIGHT(AC133,4)="netu","172",IF(RIGHT(AC133,4)="auht","173",IF(OR(RIGHT(AC133,4)="ppou",RIGHT(AC133,5)="prepa"),"360",IF(RIGHT(AC133,4)="cpou","361",IF(OR(RIGHT(AC133,4)="apou",RIGHT(AC133,6)="molinf"),"363",IF(RIGHT(AC133,4)="netp","364",IF(RIGHT(AC133,4)="cmtr","365",IF(LEFT(AC133,4)="form","873",IF(RIGHT(AC133,7)="ce-cppt","902",""))))))))))</f>
        <v/>
      </c>
      <c r="AC136" s="86" t="str">
        <f>IF(AB136="","",IF(OR(AB$3=Recap!$A$50,AB$3=Recap!$A$51,AB$3=Recap!$A$52,AB$3=Recap!$A$53,AB$3=Recap!$A$54,AB$3=Recap!$A$55,AB$3=Recap!$A$56,AB$3=Recap!$A$57,AB$3=Recap!$A$58,AB$3=Recap!$A$59,AB$3=Recap!$A$60,AB$3=Recap!$A$61),(AB135+AC135)/1,AB135+AC135))</f>
        <v/>
      </c>
      <c r="AD136" s="61"/>
      <c r="AE136" s="66" t="str">
        <f>IF(RIGHT(AF133,4)="cuht","171",IF(RIGHT(AF133,4)="netu","172",IF(RIGHT(AF133,4)="auht","173",IF(OR(RIGHT(AF133,4)="ppou",RIGHT(AF133,5)="prepa"),"360",IF(RIGHT(AF133,4)="cpou","361",IF(OR(RIGHT(AF133,4)="apou",RIGHT(AF133,6)="molinf"),"363",IF(RIGHT(AF133,4)="netp","364",IF(RIGHT(AF133,4)="cmtr","365",IF(LEFT(AF133,4)="form","873",IF(RIGHT(AF133,7)="ce-cppt","902",""))))))))))</f>
        <v>363</v>
      </c>
      <c r="AF136" s="66">
        <f ca="1">IF(AE136="","",IF(OR(AE$3=Recap!$A$50,AE$3=Recap!$A$51,AE$3=Recap!$A$52,AE$3=Recap!$A$53,AE$3=Recap!$A$54,AE$3=Recap!$A$55,AE$3=Recap!$A$56,AE$3=Recap!$A$57,AE$3=Recap!$A$58,AE$3=Recap!$A$59,AE$3=Recap!$A$60,AE$3=Recap!$A$61),(AE135+AF135)/1,AE135+AF135))</f>
        <v>0</v>
      </c>
      <c r="AG136" s="86" t="str">
        <f>IF(RIGHT(AH133,4)="cuht","171",IF(RIGHT(AH133,4)="netu","172",IF(RIGHT(AH133,4)="auht","173",IF(OR(RIGHT(AH133,4)="ppou",RIGHT(AH133,5)="prepa"),"360",IF(RIGHT(AH133,4)="cpou","361",IF(OR(RIGHT(AH133,4)="apou",RIGHT(AH133,6)="molinf"),"363",IF(RIGHT(AH133,4)="netp","364",IF(RIGHT(AH133,4)="cmtr","365",IF(LEFT(AH133,4)="form","873",IF(RIGHT(AH133,7)="ce-cppt","902",""))))))))))</f>
        <v/>
      </c>
      <c r="AH136" s="86" t="str">
        <f>IF(AG136="","",IF(OR(AG$3=Recap!$A$50,AG$3=Recap!$A$51,AG$3=Recap!$A$52,AG$3=Recap!$A$53,AG$3=Recap!$A$54,AG$3=Recap!$A$55,AG$3=Recap!$A$56,AG$3=Recap!$A$57,AG$3=Recap!$A$58,AG$3=Recap!$A$59,AG$3=Recap!$A$60,AG$3=Recap!$A$61),(AG135+AH135)/1,AG135+AH135))</f>
        <v/>
      </c>
      <c r="AI136" s="66" t="str">
        <f>IF(RIGHT(AJ133,4)="cuht","171",IF(RIGHT(AJ133,4)="netu","172",IF(RIGHT(AJ133,4)="auht","173",IF(OR(RIGHT(AJ133,4)="ppou",RIGHT(AJ133,5)="prepa"),"360",IF(RIGHT(AJ133,4)="cpou","361",IF(OR(RIGHT(AJ133,4)="apou",RIGHT(AJ133,6)="molinf"),"363",IF(RIGHT(AJ133,4)="netp","364",IF(RIGHT(AJ133,4)="cmtr","365",IF(LEFT(AJ133,4)="form","873",IF(RIGHT(AJ133,7)="ce-cppt","902",""))))))))))</f>
        <v>363</v>
      </c>
      <c r="AJ136" s="66">
        <f ca="1">IF(AI136="","",IF(OR(AI$3=Recap!$A$50,AI$3=Recap!$A$51,AI$3=Recap!$A$52,AI$3=Recap!$A$53,AI$3=Recap!$A$54,AI$3=Recap!$A$55,AI$3=Recap!$A$56,AI$3=Recap!$A$57,AI$3=Recap!$A$58,AI$3=Recap!$A$59,AI$3=Recap!$A$60,AI$3=Recap!$A$61),(AI135+AJ135)/1,AI135+AJ135))</f>
        <v>0</v>
      </c>
      <c r="AK136" s="66" t="str">
        <f>IF(RIGHT(AL133,4)="cuht","171",IF(RIGHT(AL133,4)="netu","172",IF(RIGHT(AL133,4)="auht","173",IF(OR(RIGHT(AL133,4)="ppou",RIGHT(AL133,5)="prepa"),"360",IF(RIGHT(AL133,4)="cpou","361",IF(OR(RIGHT(AL133,4)="apou",RIGHT(AL133,6)="molinf"),"363",IF(RIGHT(AL133,4)="netp","364",IF(RIGHT(AL133,4)="cmtr","365",IF(LEFT(AL133,4)="form","873",IF(RIGHT(AL133,7)="ce-cppt","902",""))))))))))</f>
        <v>363</v>
      </c>
      <c r="AL136" s="66">
        <f ca="1">IF(AK136="","",IF(OR(AK$3=Recap!$A$50,AK$3=Recap!$A$51,AK$3=Recap!$A$52,AK$3=Recap!$A$53,AK$3=Recap!$A$54,AK$3=Recap!$A$55,AK$3=Recap!$A$56,AK$3=Recap!$A$57,AK$3=Recap!$A$58,AK$3=Recap!$A$59,AK$3=Recap!$A$60,AK$3=Recap!$A$61),(AK135+AL135)/1,AK135+AL135))</f>
        <v>0</v>
      </c>
      <c r="AM136" s="66" t="str">
        <f>IF(RIGHT(AN133,4)="cuht","171",IF(RIGHT(AN133,4)="netu","172",IF(RIGHT(AN133,4)="auht","173",IF(OR(RIGHT(AN133,4)="ppou",RIGHT(AN133,5)="prepa"),"360",IF(RIGHT(AN133,4)="cpou","361",IF(OR(RIGHT(AN133,4)="apou",RIGHT(AN133,6)="molinf"),"363",IF(RIGHT(AN133,4)="netp","364",IF(RIGHT(AN133,4)="cmtr","365",IF(LEFT(AN133,4)="form","873",IF(RIGHT(AN133,7)="ce-cppt","902",""))))))))))</f>
        <v>363</v>
      </c>
      <c r="AN136" s="66">
        <f ca="1">IF(AM136="","",IF(OR(AM$3=Recap!$A$50,AM$3=Recap!$A$51,AM$3=Recap!$A$52,AM$3=Recap!$A$53,AM$3=Recap!$A$54,AM$3=Recap!$A$55,AM$3=Recap!$A$56,AM$3=Recap!$A$57,AM$3=Recap!$A$58,AM$3=Recap!$A$59,AM$3=Recap!$A$60,AM$3=Recap!$A$61),(AM135+AN135)/1,AM135+AN135))</f>
        <v>0</v>
      </c>
      <c r="AO136" s="86" t="str">
        <f>IF(RIGHT(AP133,4)="cuht","171",IF(RIGHT(AP133,4)="netu","172",IF(RIGHT(AP133,4)="auht","173",IF(OR(RIGHT(AP133,4)="ppou",RIGHT(AP133,5)="prepa"),"360",IF(RIGHT(AP133,4)="cpou","361",IF(OR(RIGHT(AP133,4)="apou",RIGHT(AP133,6)="molinf"),"363",IF(RIGHT(AP133,4)="netp","364",IF(RIGHT(AP133,4)="cmtr","365",IF(LEFT(AP133,4)="form","873",IF(RIGHT(AP133,7)="ce-cppt","902",""))))))))))</f>
        <v/>
      </c>
      <c r="AP136" s="86" t="str">
        <f>IF(AO136="","",IF(OR(AO$3=Recap!$A$50,AO$3=Recap!$A$51,AO$3=Recap!$A$52,AO$3=Recap!$A$53,AO$3=Recap!$A$54,AO$3=Recap!$A$55,AO$3=Recap!$A$56,AO$3=Recap!$A$57,AO$3=Recap!$A$58,AO$3=Recap!$A$59,AO$3=Recap!$A$60,AO$3=Recap!$A$61),(AO135+AP135)/1,AO135+AP135))</f>
        <v/>
      </c>
      <c r="AQ136" s="86" t="str">
        <f>IF(RIGHT(AR133,4)="cuht","171",IF(RIGHT(AR133,4)="netu","172",IF(RIGHT(AR133,4)="auht","173",IF(OR(RIGHT(AR133,4)="ppou",RIGHT(AR133,5)="prepa"),"360",IF(RIGHT(AR133,4)="cpou","361",IF(OR(RIGHT(AR133,4)="apou",RIGHT(AR133,6)="molinf"),"363",IF(RIGHT(AR133,4)="netp","364",IF(RIGHT(AR133,4)="cmtr","365",IF(LEFT(AR133,4)="form","873",IF(RIGHT(AR133,7)="ce-cppt","902",""))))))))))</f>
        <v/>
      </c>
      <c r="AR136" s="86" t="str">
        <f>IF(AQ136="","",IF(OR(AQ$3=Recap!$A$50,AQ$3=Recap!$A$51,AQ$3=Recap!$A$52,AQ$3=Recap!$A$53,AQ$3=Recap!$A$54,AQ$3=Recap!$A$55,AQ$3=Recap!$A$56,AQ$3=Recap!$A$57,AQ$3=Recap!$A$58,AQ$3=Recap!$A$59,AQ$3=Recap!$A$60,AQ$3=Recap!$A$61),(AQ135+AR135)/1,AQ135+AR135))</f>
        <v/>
      </c>
      <c r="AS136" s="61"/>
      <c r="AT136" s="66" t="str">
        <f>IF(RIGHT(AU133,4)="cuht","171",IF(RIGHT(AU133,4)="netu","172",IF(RIGHT(AU133,4)="auht","173",IF(OR(RIGHT(AU133,4)="ppou",RIGHT(AU133,5)="prepa"),"360",IF(RIGHT(AU133,4)="cpou","361",IF(OR(RIGHT(AU133,4)="apou",RIGHT(AU133,6)="molinf"),"363",IF(RIGHT(AU133,4)="netp","364",IF(RIGHT(AU133,4)="cmtr","365",IF(LEFT(AU133,4)="form","873",IF(RIGHT(AU133,7)="ce-cppt","902",""))))))))))</f>
        <v/>
      </c>
      <c r="AU136" s="66" t="str">
        <f>IF(AT136="","",IF(OR(AT$3=Recap!$A$50,AT$3=Recap!$A$51,AT$3=Recap!$A$52,AT$3=Recap!$A$53,AT$3=Recap!$A$54,AT$3=Recap!$A$55,AT$3=Recap!$A$56,AT$3=Recap!$A$57,AT$3=Recap!$A$58,AT$3=Recap!$A$59,AT$3=Recap!$A$60,AT$3=Recap!$A$61),(AT135+AU135)/1,AT135+AU135))</f>
        <v/>
      </c>
      <c r="AV136" s="86" t="str">
        <f>IF(RIGHT(AW133,4)="cuht","171",IF(RIGHT(AW133,4)="netu","172",IF(RIGHT(AW133,4)="auht","173",IF(OR(RIGHT(AW133,4)="ppou",RIGHT(AW133,5)="prepa"),"360",IF(RIGHT(AW133,4)="cpou","361",IF(OR(RIGHT(AW133,4)="apou",RIGHT(AW133,6)="molinf"),"363",IF(RIGHT(AW133,4)="netp","364",IF(RIGHT(AW133,4)="cmtr","365",IF(LEFT(AW133,4)="form","873",IF(RIGHT(AW133,7)="ce-cppt","902",""))))))))))</f>
        <v/>
      </c>
      <c r="AW136" s="86" t="str">
        <f>IF(AV136="","",IF(OR(AV$3=Recap!$A$50,AV$3=Recap!$A$51,AV$3=Recap!$A$52,AV$3=Recap!$A$53,AV$3=Recap!$A$54,AV$3=Recap!$A$55,AV$3=Recap!$A$56,AV$3=Recap!$A$57,AV$3=Recap!$A$58,AV$3=Recap!$A$59,AV$3=Recap!$A$60,AV$3=Recap!$A$61),(AV135+AW135)/1,AV135+AW135))</f>
        <v/>
      </c>
      <c r="AX136" s="66" t="str">
        <f>IF(RIGHT(AY133,4)="cuht","171",IF(RIGHT(AY133,4)="netu","172",IF(RIGHT(AY133,4)="auht","173",IF(OR(RIGHT(AY133,4)="ppou",RIGHT(AY133,5)="prepa"),"360",IF(RIGHT(AY133,4)="cpou","361",IF(OR(RIGHT(AY133,4)="apou",RIGHT(AY133,6)="molinf"),"363",IF(RIGHT(AY133,4)="netp","364",IF(RIGHT(AY133,4)="cmtr","365",IF(LEFT(AY133,4)="form","873",IF(RIGHT(AY133,7)="ce-cppt","902",""))))))))))</f>
        <v/>
      </c>
      <c r="AY136" s="66" t="str">
        <f>IF(AX136="","",IF(OR(AX$3=Recap!$A$50,AX$3=Recap!$A$51,AX$3=Recap!$A$52,AX$3=Recap!$A$53,AX$3=Recap!$A$54,AX$3=Recap!$A$55,AX$3=Recap!$A$56,AX$3=Recap!$A$57,AX$3=Recap!$A$58,AX$3=Recap!$A$59,AX$3=Recap!$A$60,AX$3=Recap!$A$61),(AX135+AY135)/1,AX135+AY135))</f>
        <v/>
      </c>
      <c r="AZ136" s="66" t="str">
        <f>IF(RIGHT(BA133,4)="cuht","171",IF(RIGHT(BA133,4)="netu","172",IF(RIGHT(BA133,4)="auht","173",IF(OR(RIGHT(BA133,4)="ppou",RIGHT(BA133,5)="prepa"),"360",IF(RIGHT(BA133,4)="cpou","361",IF(OR(RIGHT(BA133,4)="apou",RIGHT(BA133,6)="molinf"),"363",IF(RIGHT(BA133,4)="netp","364",IF(RIGHT(BA133,4)="cmtr","365",IF(LEFT(BA133,4)="form","873",IF(RIGHT(BA133,7)="ce-cppt","902",""))))))))))</f>
        <v/>
      </c>
      <c r="BA136" s="66" t="str">
        <f>IF(AZ136="","",IF(OR(AZ$3=Recap!$A$50,AZ$3=Recap!$A$51,AZ$3=Recap!$A$52,AZ$3=Recap!$A$53,AZ$3=Recap!$A$54,AZ$3=Recap!$A$55,AZ$3=Recap!$A$56,AZ$3=Recap!$A$57,AZ$3=Recap!$A$58,AZ$3=Recap!$A$59,AZ$3=Recap!$A$60,AZ$3=Recap!$A$61),(AZ135+BA135)/1,AZ135+BA135))</f>
        <v/>
      </c>
      <c r="BB136" s="66" t="str">
        <f>IF(RIGHT(BC133,4)="cuht","171",IF(RIGHT(BC133,4)="netu","172",IF(RIGHT(BC133,4)="auht","173",IF(OR(RIGHT(BC133,4)="ppou",RIGHT(BC133,5)="prepa"),"360",IF(RIGHT(BC133,4)="cpou","361",IF(OR(RIGHT(BC133,4)="apou",RIGHT(BC133,6)="molinf"),"363",IF(RIGHT(BC133,4)="netp","364",IF(RIGHT(BC133,4)="cmtr","365",IF(LEFT(BC133,4)="form","873",IF(RIGHT(BC133,7)="ce-cppt","902",""))))))))))</f>
        <v/>
      </c>
      <c r="BC136" s="66" t="str">
        <f>IF(BB136="","",IF(OR(BB$3=Recap!$A$50,BB$3=Recap!$A$51,BB$3=Recap!$A$52,BB$3=Recap!$A$53,BB$3=Recap!$A$54,BB$3=Recap!$A$55,BB$3=Recap!$A$56,BB$3=Recap!$A$57,BB$3=Recap!$A$58,BB$3=Recap!$A$59,BB$3=Recap!$A$60,BB$3=Recap!$A$61),(BB135+BC135)/1,BB135+BC135))</f>
        <v/>
      </c>
      <c r="BD136" s="66" t="str">
        <f>IF(RIGHT(BE133,4)="cuht","171",IF(RIGHT(BE133,4)="netu","172",IF(RIGHT(BE133,4)="auht","173",IF(OR(RIGHT(BE133,4)="ppou",RIGHT(BE133,5)="prepa"),"360",IF(RIGHT(BE133,4)="cpou","361",IF(OR(RIGHT(BE133,4)="apou",RIGHT(BE133,6)="molinf"),"363",IF(RIGHT(BE133,4)="netp","364",IF(RIGHT(BE133,4)="cmtr","365",IF(LEFT(BE133,4)="form","873",IF(RIGHT(BE133,7)="ce-cppt","902",""))))))))))</f>
        <v/>
      </c>
      <c r="BE136" s="66" t="str">
        <f>IF(BD136="","",IF(OR(BD$3=Recap!$A$50,BD$3=Recap!$A$51,BD$3=Recap!$A$52,BD$3=Recap!$A$53,BD$3=Recap!$A$54,BD$3=Recap!$A$55,BD$3=Recap!$A$56,BD$3=Recap!$A$57,BD$3=Recap!$A$58,BD$3=Recap!$A$59,BD$3=Recap!$A$60,BD$3=Recap!$A$61),(BD135+BE135)/1,BD135+BE135))</f>
        <v/>
      </c>
      <c r="BF136" s="66" t="str">
        <f>IF(RIGHT(BG133,4)="cuht","171",IF(RIGHT(BG133,4)="netu","172",IF(RIGHT(BG133,4)="auht","173",IF(OR(RIGHT(BG133,4)="ppou",RIGHT(BG133,5)="prepa"),"360",IF(RIGHT(BG133,4)="cpou","361",IF(OR(RIGHT(BG133,4)="apou",RIGHT(BG133,6)="molinf"),"363",IF(RIGHT(BG133,4)="netp","364",IF(RIGHT(BG133,4)="cmtr","365",IF(LEFT(BG133,4)="form","873",IF(RIGHT(BG133,7)="ce-cppt","902",""))))))))))</f>
        <v/>
      </c>
      <c r="BG136" s="66" t="str">
        <f>IF(BF136="","",IF(OR(BF$3=Recap!$A$50,BF$3=Recap!$A$51,BF$3=Recap!$A$52,BF$3=Recap!$A$53,BF$3=Recap!$A$54,BF$3=Recap!$A$55,BF$3=Recap!$A$56,BF$3=Recap!$A$57,BF$3=Recap!$A$58,BF$3=Recap!$A$59,BF$3=Recap!$A$60,BF$3=Recap!$A$61),(BF135+BG135)/1,BF135+BG135))</f>
        <v/>
      </c>
      <c r="BH136" s="12"/>
    </row>
    <row r="137" spans="1:60" ht="14.4" customHeight="1" x14ac:dyDescent="0.3">
      <c r="A137" s="125" t="s">
        <v>87</v>
      </c>
      <c r="B137" s="81"/>
      <c r="C137" s="100"/>
      <c r="D137" s="68"/>
      <c r="E137" s="120"/>
      <c r="F137" s="68"/>
      <c r="G137" s="120"/>
      <c r="H137" s="68"/>
      <c r="I137" s="120"/>
      <c r="J137" s="68"/>
      <c r="K137" s="120"/>
      <c r="L137" s="79"/>
      <c r="M137" s="100"/>
      <c r="N137" s="79"/>
      <c r="O137" s="98"/>
      <c r="P137" s="55">
        <v>0.33333333333333331</v>
      </c>
      <c r="Q137" s="106" t="s">
        <v>45</v>
      </c>
      <c r="R137" s="73">
        <v>0.29166666666666669</v>
      </c>
      <c r="S137" s="106" t="s">
        <v>45</v>
      </c>
      <c r="T137" s="55">
        <v>0.33333333333333331</v>
      </c>
      <c r="U137" s="106" t="s">
        <v>45</v>
      </c>
      <c r="V137" s="55">
        <v>0.33333333333333331</v>
      </c>
      <c r="W137" s="95" t="s">
        <v>45</v>
      </c>
      <c r="X137" s="55">
        <v>0.33333333333333331</v>
      </c>
      <c r="Y137" s="95" t="s">
        <v>45</v>
      </c>
      <c r="Z137" s="79"/>
      <c r="AA137" s="116"/>
      <c r="AB137" s="79"/>
      <c r="AC137" s="118"/>
      <c r="AD137" s="97">
        <f ca="1">SUM(P139:AC139)</f>
        <v>1.6520833333333333</v>
      </c>
      <c r="AE137" s="55">
        <v>0.33333333333333331</v>
      </c>
      <c r="AF137" s="106" t="s">
        <v>45</v>
      </c>
      <c r="AG137" s="79"/>
      <c r="AH137" s="116"/>
      <c r="AI137" s="55">
        <v>0.33333333333333331</v>
      </c>
      <c r="AJ137" s="106" t="s">
        <v>45</v>
      </c>
      <c r="AK137" s="55">
        <v>0.33333333333333331</v>
      </c>
      <c r="AL137" s="106" t="s">
        <v>45</v>
      </c>
      <c r="AM137" s="55">
        <v>0.33333333333333331</v>
      </c>
      <c r="AN137" s="106" t="s">
        <v>45</v>
      </c>
      <c r="AO137" s="79"/>
      <c r="AP137" s="116"/>
      <c r="AQ137" s="79"/>
      <c r="AR137" s="118"/>
      <c r="AS137" s="97">
        <f ca="1">SUM(AE139:AR139)</f>
        <v>0</v>
      </c>
      <c r="AT137" s="55"/>
      <c r="AU137" s="106"/>
      <c r="AV137" s="79"/>
      <c r="AW137" s="116"/>
      <c r="AX137" s="57"/>
      <c r="AY137" s="106"/>
      <c r="AZ137" s="57"/>
      <c r="BA137" s="106"/>
      <c r="BB137" s="57"/>
      <c r="BC137" s="106"/>
      <c r="BD137" s="57"/>
      <c r="BE137" s="106"/>
      <c r="BF137" s="57"/>
      <c r="BG137" s="122"/>
      <c r="BH137" s="124">
        <f ca="1">SUM(AT139:BG139)</f>
        <v>0</v>
      </c>
    </row>
    <row r="138" spans="1:60" ht="15" customHeight="1" thickBot="1" x14ac:dyDescent="0.35">
      <c r="A138" s="126"/>
      <c r="B138" s="82"/>
      <c r="C138" s="101"/>
      <c r="D138" s="70"/>
      <c r="E138" s="121"/>
      <c r="F138" s="70"/>
      <c r="G138" s="121"/>
      <c r="H138" s="70"/>
      <c r="I138" s="121"/>
      <c r="J138" s="70"/>
      <c r="K138" s="121"/>
      <c r="L138" s="80"/>
      <c r="M138" s="101"/>
      <c r="N138" s="80"/>
      <c r="O138" s="99"/>
      <c r="P138" s="77">
        <v>0.70833333333333337</v>
      </c>
      <c r="Q138" s="107"/>
      <c r="R138" s="56">
        <v>0.68125000000000002</v>
      </c>
      <c r="S138" s="107"/>
      <c r="T138" s="56">
        <v>0.68125000000000002</v>
      </c>
      <c r="U138" s="107"/>
      <c r="V138" s="56">
        <v>0.68125000000000002</v>
      </c>
      <c r="W138" s="96"/>
      <c r="X138" s="56">
        <v>0.68125000000000002</v>
      </c>
      <c r="Y138" s="96"/>
      <c r="Z138" s="80"/>
      <c r="AA138" s="117"/>
      <c r="AB138" s="80"/>
      <c r="AC138" s="119"/>
      <c r="AD138" s="97"/>
      <c r="AE138" s="56">
        <v>0.68125000000000002</v>
      </c>
      <c r="AF138" s="107"/>
      <c r="AG138" s="80"/>
      <c r="AH138" s="117"/>
      <c r="AI138" s="56">
        <v>0.68125000000000002</v>
      </c>
      <c r="AJ138" s="107"/>
      <c r="AK138" s="56">
        <v>0.68125000000000002</v>
      </c>
      <c r="AL138" s="107"/>
      <c r="AM138" s="56">
        <v>0.68125000000000002</v>
      </c>
      <c r="AN138" s="107"/>
      <c r="AO138" s="80"/>
      <c r="AP138" s="117"/>
      <c r="AQ138" s="80"/>
      <c r="AR138" s="119"/>
      <c r="AS138" s="97"/>
      <c r="AT138" s="56"/>
      <c r="AU138" s="107"/>
      <c r="AV138" s="80"/>
      <c r="AW138" s="117"/>
      <c r="AX138" s="58"/>
      <c r="AY138" s="107"/>
      <c r="AZ138" s="58"/>
      <c r="BA138" s="107"/>
      <c r="BB138" s="58"/>
      <c r="BC138" s="107"/>
      <c r="BD138" s="58"/>
      <c r="BE138" s="107"/>
      <c r="BF138" s="58"/>
      <c r="BG138" s="123"/>
      <c r="BH138" s="124"/>
    </row>
    <row r="139" spans="1:60" ht="15" customHeight="1" x14ac:dyDescent="0.35">
      <c r="A139" s="52"/>
      <c r="B139" s="66">
        <f ca="1">IF(B$3&gt;$BI$4,0,IF(OR(ISBLANK(B137),ISBLANK(B138),ISBLANK(C137),LEFT(C137,4)="jour",LEFT(C137,4)="form"),0,IF(COUNTIF(fériés,B$3)&gt;0,MOD((B138-B137),1)*1,MOD((B138-B137),1))))</f>
        <v>0</v>
      </c>
      <c r="C139" s="66">
        <f ca="1">IF(B$3&gt;$BI$4,0,IF(AND(ISNUMBER(B137),ISNUMBER(B138),OR(LEFT(C137,4)="jour",LEFT(C137,4)="form")),IF(COUNTIF(fériés,B$3)&gt;0,MOD(-$BH$4+(B138-B137),1)*1,MOD(-$BH$4+(B138-B137),1)),IF(AND(ISBLANK(B137),ISBLANK(B138)),IF(OR(C137="r",C137="c",C137="a",C137="m",C137="f",C137="cp",C137="s",C137="congé parent"),$BH$3,0),0)))</f>
        <v>0</v>
      </c>
      <c r="D139" s="66">
        <f ca="1">IF(D$3&gt;$BI$4,0,IF(OR(ISBLANK(D137),ISBLANK(D138),ISBLANK(E137),LEFT(E137,4)="jour",LEFT(E137,4)="form"),0,IF(COUNTIF(fériés,D$3)&gt;0,MOD((D138-D137),1)*1,MOD((D138-D137),1))))</f>
        <v>0</v>
      </c>
      <c r="E139" s="66">
        <f ca="1">IF(D$3&gt;$BI$4,0,IF(AND(ISNUMBER(D137),ISNUMBER(D138),OR(LEFT(E137,4)="jour",LEFT(E137,4)="form")),IF(COUNTIF(fériés,D$3)&gt;0,MOD(-$BH$4+(D138-D137),1)*1,MOD(-$BH$4+(D138-D137),1)),IF(AND(ISBLANK(D137),ISBLANK(D138)),IF(OR(E137="r",E137="c",E137="a",E137="m",E137="f",E137="cp",E137="s",E137="congé parent"),$BH$3,0),0)))</f>
        <v>0</v>
      </c>
      <c r="F139" s="66">
        <f ca="1">IF(F$3&gt;$BI$4,0,IF(OR(ISBLANK(F137),ISBLANK(F138),ISBLANK(G137),LEFT(G137,4)="jour",LEFT(G137,4)="form"),0,IF(COUNTIF(fériés,F$3)&gt;0,MOD((F138-F137),1)*1,MOD((F138-F137),1))))</f>
        <v>0</v>
      </c>
      <c r="G139" s="66">
        <f ca="1">IF(F$3&gt;$BI$4,0,IF(AND(ISNUMBER(F137),ISNUMBER(F138),OR(LEFT(G137,4)="jour",LEFT(G137,4)="form")),IF(COUNTIF(fériés,F$3)&gt;0,MOD(-$BH$4+(F138-F137),1)*1,MOD(-$BH$4+(F138-F137),1)),IF(AND(ISBLANK(F137),ISBLANK(F138)),IF(OR(G137="r",G137="c",G137="a",G137="m",G137="f",G137="cp",G137="s",G137="congé parent"),$BH$3,0),0)))</f>
        <v>0</v>
      </c>
      <c r="H139" s="66">
        <f ca="1">IF(H$3&gt;$BI$4,0,IF(OR(ISBLANK(H137),ISBLANK(H138),ISBLANK(I137),LEFT(I137,4)="jour",LEFT(I137,4)="form"),0,IF(COUNTIF(fériés,H$3)&gt;0,MOD((H138-H137),1)*1,MOD((H138-H137),1))))</f>
        <v>0</v>
      </c>
      <c r="I139" s="66">
        <f ca="1">IF(H$3&gt;$BI$4,0,IF(AND(ISNUMBER(H137),ISNUMBER(H138),OR(LEFT(I137,4)="jour",LEFT(I137,4)="form")),IF(COUNTIF(fériés,H$3)&gt;0,MOD(-$BH$4+(H138-H137),1)*1,MOD(-$BH$4+(H138-H137),1)),IF(AND(ISBLANK(H137),ISBLANK(H138)),IF(OR(I137="r",I137="c",I137="a",I137="m",I137="f",I137="cp",I137="s",I137="congé parent"),$BH$3,0),0)))</f>
        <v>0</v>
      </c>
      <c r="J139" s="66">
        <f ca="1">IF(J$3&gt;$BI$4,0,IF(OR(ISBLANK(J137),ISBLANK(J138),ISBLANK(K137),LEFT(K137,4)="jour",LEFT(K137,4)="form"),0,IF(COUNTIF(fériés,J$3)&gt;0,MOD((J138-J137),1)*1,MOD((J138-J137),1))))</f>
        <v>0</v>
      </c>
      <c r="K139" s="66">
        <f ca="1">IF(J$3&gt;$BI$4,0,IF(AND(ISNUMBER(J137),ISNUMBER(J138),OR(LEFT(K137,4)="jour",LEFT(K137,4)="form")),IF(COUNTIF(fériés,J$3)&gt;0,MOD(-$BH$4+(J138-J137),1)*1,MOD(-$BH$4+(J138-J137),1)),IF(AND(ISBLANK(J137),ISBLANK(J138)),IF(OR(K137="r",K137="c",K137="a",K137="m",K137="f",K137="cp",K137="s",K137="congé parent"),$BH$3,0),0)))</f>
        <v>0</v>
      </c>
      <c r="L139" s="66">
        <f ca="1">IF(L$3&gt;$BI$4,0,IF(OR(ISBLANK(L137),ISBLANK(L138),ISBLANK(M137),LEFT(M137,4)="jour",LEFT(M137,4)="form"),0,IF(COUNTIF(fériés,L$3)&gt;0,MOD((L138-L137),1)*1,MOD((L138-L137),1))))</f>
        <v>0</v>
      </c>
      <c r="M139" s="66">
        <f ca="1">IF(L$3&gt;$BI$4,0,IF(AND(ISNUMBER(L137),ISNUMBER(L138),OR(LEFT(M137,4)="jour",LEFT(M137,4)="form")),IF(COUNTIF(fériés,L$3)&gt;0,MOD(-$BH$4+(L138-L137),1)*1,MOD(-$BH$4+(L138-L137),1)),IF(AND(ISBLANK(L137),ISBLANK(L138)),IF(OR(M137="r",M137="c",M137="a",M137="m",M137="f",M137="cp",M137="s",M137="congé parent"),$BH$3,0),0)))</f>
        <v>0</v>
      </c>
      <c r="N139" s="66">
        <f ca="1">IF(N$3&gt;$BI$4,0,IF(OR(ISBLANK(N137),ISBLANK(N138),ISBLANK(O137),LEFT(O137,4)="jour",LEFT(O137,4)="form"),0,IF(COUNTIF(fériés,N$3)&gt;0,MOD((N138-N137),1)*1,MOD((N138-N137),1))))</f>
        <v>0</v>
      </c>
      <c r="O139" s="66">
        <f ca="1">IF(N$3&gt;$BI$4,0,IF(AND(ISNUMBER(N137),ISNUMBER(N138),OR(LEFT(O137,4)="jour",LEFT(O137,4)="form")),IF(COUNTIF(fériés,N$3)&gt;0,MOD(-$BH$4+(N138-N137),1)*1,MOD(-$BH$4+(N138-N137),1)),IF(AND(ISBLANK(N137),ISBLANK(N138)),IF(OR(O137="r",O137="c",O137="a",O137="m",O137="f",O137="cp",O137="s",O137="congé parent"),$BH$3,0),0)))</f>
        <v>0</v>
      </c>
      <c r="P139" s="66">
        <f ca="1">IF(P$3&gt;$BI$4,0,IF(OR(ISBLANK(P137),ISBLANK(P138),ISBLANK(Q137),LEFT(Q137,4)="jour",LEFT(Q137,4)="form"),0,IF(COUNTIF(fériés,P$3)&gt;0,MOD((P138-P137),1)*1,MOD((P138-P137),1))))</f>
        <v>0</v>
      </c>
      <c r="Q139" s="66">
        <f ca="1">IF(P$3&gt;$BI$4,0,IF(AND(ISNUMBER(P137),ISNUMBER(P138),OR(LEFT(Q137,4)="jour",LEFT(Q137,4)="form")),IF(COUNTIF(fériés,P$3)&gt;0,MOD(-$BH$4+(P138-P137),1)*1,MOD(-$BH$4+(P138-P137),1)),IF(AND(ISBLANK(P137),ISBLANK(P138)),IF(OR(Q137="r",Q137="c",Q137="a",Q137="m",Q137="f",Q137="cp",Q137="s",Q137="congé parent"),$BH$3,0),0)))</f>
        <v>0.34375000000000006</v>
      </c>
      <c r="R139" s="66">
        <f ca="1">IF(R$3&gt;$BI$4,0,IF(OR(ISBLANK(R137),ISBLANK(R138),ISBLANK(S137),LEFT(S137,4)="jour",LEFT(S137,4)="form"),0,IF(COUNTIF(fériés,R$3)&gt;0,MOD((R138-R137),1)*1,MOD((R138-R137),1))))</f>
        <v>0</v>
      </c>
      <c r="S139" s="66">
        <f ca="1">IF(R$3&gt;$BI$4,0,IF(AND(ISNUMBER(R137),ISNUMBER(R138),OR(LEFT(S137,4)="jour",LEFT(S137,4)="form")),IF(COUNTIF(fériés,R$3)&gt;0,MOD(-$BH$4+(R138-R137),1)*1,MOD(-$BH$4+(R138-R137),1)),IF(AND(ISBLANK(R137),ISBLANK(R138)),IF(OR(S137="r",S137="c",S137="a",S137="m",S137="f",S137="cp",S137="s",S137="congé parent"),$BH$3,0),0)))</f>
        <v>0.35833333333333334</v>
      </c>
      <c r="T139" s="66">
        <f ca="1">IF(T$3&gt;$BI$4,0,IF(OR(ISBLANK(T137),ISBLANK(T138),ISBLANK(U137),LEFT(U137,4)="jour",LEFT(U137,4)="form"),0,IF(COUNTIF(fériés,T$3)&gt;0,MOD((T138-T137),1)*1,MOD((T138-T137),1))))</f>
        <v>0</v>
      </c>
      <c r="U139" s="66">
        <f ca="1">IF(T$3&gt;$BI$4,0,IF(AND(ISNUMBER(T137),ISNUMBER(T138),OR(LEFT(U137,4)="jour",LEFT(U137,4)="form")),IF(COUNTIF(fériés,T$3)&gt;0,MOD(-$BH$4+(T138-T137),1)*1,MOD(-$BH$4+(T138-T137),1)),IF(AND(ISBLANK(T137),ISBLANK(T138)),IF(OR(U137="r",U137="c",U137="a",U137="m",U137="f",U137="cp",U137="s",U137="congé parent"),$BH$3,0),0)))</f>
        <v>0.31666666666666671</v>
      </c>
      <c r="V139" s="66">
        <f ca="1">IF(V$3&gt;$BI$4,0,IF(OR(ISBLANK(V137),ISBLANK(V138),ISBLANK(W137),LEFT(W137,4)="jour",LEFT(W137,4)="form"),0,IF(COUNTIF(fériés,V$3)&gt;0,MOD((V138-V137),1)*1,MOD((V138-V137),1))))</f>
        <v>0</v>
      </c>
      <c r="W139" s="66">
        <f ca="1">IF(V$3&gt;$BI$4,0,IF(AND(ISNUMBER(V137),ISNUMBER(V138),OR(LEFT(W137,4)="jour",LEFT(W137,4)="form")),IF(COUNTIF(fériés,V$3)&gt;0,MOD(-$BH$4+(V138-V137),1)*1,MOD(-$BH$4+(V138-V137),1)),IF(AND(ISBLANK(V137),ISBLANK(V138)),IF(OR(W137="r",W137="c",W137="a",W137="m",W137="f",W137="cp",W137="s",W137="congé parent"),$BH$3,0),0)))</f>
        <v>0.31666666666666671</v>
      </c>
      <c r="X139" s="66">
        <f ca="1">IF(X$3&gt;$BI$4,0,IF(OR(ISBLANK(X137),ISBLANK(X138),ISBLANK(Y137),LEFT(Y137,4)="jour",LEFT(Y137,4)="form"),0,IF(COUNTIF(fériés,X$3)&gt;0,MOD((X138-X137),1)*1,MOD((X138-X137),1))))</f>
        <v>0</v>
      </c>
      <c r="Y139" s="66">
        <f ca="1">IF(X$3&gt;$BI$4,0,IF(AND(ISNUMBER(X137),ISNUMBER(X138),OR(LEFT(Y137,4)="jour",LEFT(Y137,4)="form")),IF(COUNTIF(fériés,X$3)&gt;0,MOD(-$BH$4+(X138-X137),1)*1,MOD(-$BH$4+(X138-X137),1)),IF(AND(ISBLANK(X137),ISBLANK(X138)),IF(OR(Y137="r",Y137="c",Y137="a",Y137="m",Y137="f",Y137="cp",Y137="s",Y137="congé parent"),$BH$3,0),0)))</f>
        <v>0.31666666666666671</v>
      </c>
      <c r="Z139" s="86">
        <f ca="1">IF(Z$3&gt;$BI$4,0,IF(OR(ISBLANK(Z137),ISBLANK(Z138),ISBLANK(AA137),LEFT(AA137,4)="jour",LEFT(AA137,4)="form"),0,IF(COUNTIF(fériés,Z$3)&gt;0,MOD((Z138-Z137),1)*1,MOD((Z138-Z137),1))))</f>
        <v>0</v>
      </c>
      <c r="AA139" s="86">
        <f ca="1">IF(Z$3&gt;$BI$4,0,IF(AND(ISNUMBER(Z137),ISNUMBER(Z138),OR(LEFT(AA137,4)="jour",LEFT(AA137,4)="form")),IF(COUNTIF(fériés,Z$3)&gt;0,MOD(-$BH$4+(Z138-Z137),1)*1,MOD(-$BH$4+(Z138-Z137),1)),IF(AND(ISBLANK(Z137),ISBLANK(Z138)),IF(OR(AA137="r",AA137="c",AA137="a",AA137="m",AA137="f",AA137="cp",AA137="s",AA137="congé parent"),$BH$3,0),0)))</f>
        <v>0</v>
      </c>
      <c r="AB139" s="86">
        <f ca="1">IF(AB$3&gt;$BI$4,0,IF(OR(ISBLANK(AB137),ISBLANK(AB138),ISBLANK(AC137),LEFT(AC137,4)="jour",LEFT(AC137,4)="form"),0,IF(COUNTIF(fériés,AB$3)&gt;0,MOD((AB138-AB137),1)*1,MOD((AB138-AB137),1))))</f>
        <v>0</v>
      </c>
      <c r="AC139" s="86">
        <f ca="1">IF(AB$3&gt;$BI$4,0,IF(AND(ISNUMBER(AB137),ISNUMBER(AB138),OR(LEFT(AC137,4)="jour",LEFT(AC137,4)="form")),IF(COUNTIF(fériés,AB$3)&gt;0,MOD(-$BH$4+(AB138-AB137),1)*1,MOD(-$BH$4+(AB138-AB137),1)),IF(AND(ISBLANK(AB137),ISBLANK(AB138)),IF(OR(AC137="r",AC137="c",AC137="a",AC137="m",AC137="f",AC137="cp",AC137="s",AC137="congé parent"),$BH$3,0),0)))</f>
        <v>0</v>
      </c>
      <c r="AD139" s="61"/>
      <c r="AE139" s="66">
        <f ca="1">IF(AE$3&gt;$BI$4,0,IF(OR(ISBLANK(AE137),ISBLANK(AE138),ISBLANK(AF137),LEFT(AF137,4)="jour",LEFT(AF137,4)="form"),0,IF(COUNTIF(fériés,AE$3)&gt;0,MOD((AE138-AE137),1)*1,MOD((AE138-AE137),1))))</f>
        <v>0</v>
      </c>
      <c r="AF139" s="66">
        <f ca="1">IF(AE$3&gt;$BI$4,0,IF(AND(ISNUMBER(AE137),ISNUMBER(AE138),OR(LEFT(AF137,4)="jour",LEFT(AF137,4)="form")),IF(COUNTIF(fériés,AE$3)&gt;0,MOD(-$BH$4+(AE138-AE137),1)*1,MOD(-$BH$4+(AE138-AE137),1)),IF(AND(ISBLANK(AE137),ISBLANK(AE138)),IF(OR(AF137="r",AF137="c",AF137="a",AF137="m",AF137="f",AF137="cp",AF137="s",AF137="congé parent"),$BH$3,0),0)))</f>
        <v>0</v>
      </c>
      <c r="AG139" s="86">
        <f ca="1">IF(AG$3&gt;$BI$4,0,IF(OR(ISBLANK(AG137),ISBLANK(AG138),ISBLANK(AH137),LEFT(AH137,4)="jour",LEFT(AH137,4)="form"),0,IF(COUNTIF(fériés,AG$3)&gt;0,MOD((AG138-AG137),1)*1,MOD((AG138-AG137),1))))</f>
        <v>0</v>
      </c>
      <c r="AH139" s="86">
        <f ca="1">IF(AG$3&gt;$BI$4,0,IF(AND(ISNUMBER(AG137),ISNUMBER(AG138),OR(LEFT(AH137,4)="jour",LEFT(AH137,4)="form")),IF(COUNTIF(fériés,AG$3)&gt;0,MOD(-$BH$4+(AG138-AG137),1)*1,MOD(-$BH$4+(AG138-AG137),1)),IF(AND(ISBLANK(AG137),ISBLANK(AG138)),IF(OR(AH137="r",AH137="c",AH137="a",AH137="m",AH137="f",AH137="cp",AH137="s",AH137="congé parent"),$BH$3,0),0)))</f>
        <v>0</v>
      </c>
      <c r="AI139" s="66">
        <f ca="1">IF(AI$3&gt;$BI$4,0,IF(OR(ISBLANK(AI137),ISBLANK(AI138),ISBLANK(AJ137),LEFT(AJ137,4)="jour",LEFT(AJ137,4)="form"),0,IF(COUNTIF(fériés,AI$3)&gt;0,MOD((AI138-AI137),1)*1,MOD((AI138-AI137),1))))</f>
        <v>0</v>
      </c>
      <c r="AJ139" s="66">
        <f ca="1">IF(AI$3&gt;$BI$4,0,IF(AND(ISNUMBER(AI137),ISNUMBER(AI138),OR(LEFT(AJ137,4)="jour",LEFT(AJ137,4)="form")),IF(COUNTIF(fériés,AI$3)&gt;0,MOD(-$BH$4+(AI138-AI137),1)*1,MOD(-$BH$4+(AI138-AI137),1)),IF(AND(ISBLANK(AI137),ISBLANK(AI138)),IF(OR(AJ137="r",AJ137="c",AJ137="a",AJ137="m",AJ137="f",AJ137="cp",AJ137="s",AJ137="congé parent"),$BH$3,0),0)))</f>
        <v>0</v>
      </c>
      <c r="AK139" s="66">
        <f ca="1">IF(AK$3&gt;$BI$4,0,IF(OR(ISBLANK(AK137),ISBLANK(AK138),ISBLANK(AL137),LEFT(AL137,4)="jour",LEFT(AL137,4)="form"),0,IF(COUNTIF(fériés,AK$3)&gt;0,MOD((AK138-AK137),1)*1,MOD((AK138-AK137),1))))</f>
        <v>0</v>
      </c>
      <c r="AL139" s="66">
        <f ca="1">IF(AK$3&gt;$BI$4,0,IF(AND(ISNUMBER(AK137),ISNUMBER(AK138),OR(LEFT(AL137,4)="jour",LEFT(AL137,4)="form")),IF(COUNTIF(fériés,AK$3)&gt;0,MOD(-$BH$4+(AK138-AK137),1)*1,MOD(-$BH$4+(AK138-AK137),1)),IF(AND(ISBLANK(AK137),ISBLANK(AK138)),IF(OR(AL137="r",AL137="c",AL137="a",AL137="m",AL137="f",AL137="cp",AL137="s",AL137="congé parent"),$BH$3,0),0)))</f>
        <v>0</v>
      </c>
      <c r="AM139" s="66">
        <f ca="1">IF(AM$3&gt;$BI$4,0,IF(OR(ISBLANK(AM137),ISBLANK(AM138),ISBLANK(AN137),LEFT(AN137,4)="jour",LEFT(AN137,4)="form"),0,IF(COUNTIF(fériés,AM$3)&gt;0,MOD((AM138-AM137),1)*1,MOD((AM138-AM137),1))))</f>
        <v>0</v>
      </c>
      <c r="AN139" s="66">
        <f ca="1">IF(AM$3&gt;$BI$4,0,IF(AND(ISNUMBER(AM137),ISNUMBER(AM138),OR(LEFT(AN137,4)="jour",LEFT(AN137,4)="form")),IF(COUNTIF(fériés,AM$3)&gt;0,MOD(-$BH$4+(AM138-AM137),1)*1,MOD(-$BH$4+(AM138-AM137),1)),IF(AND(ISBLANK(AM137),ISBLANK(AM138)),IF(OR(AN137="r",AN137="c",AN137="a",AN137="m",AN137="f",AN137="cp",AN137="s",AN137="congé parent"),$BH$3,0),0)))</f>
        <v>0</v>
      </c>
      <c r="AO139" s="86">
        <f ca="1">IF(AO$3&gt;$BI$4,0,IF(OR(ISBLANK(AO137),ISBLANK(AO138),ISBLANK(AP137),LEFT(AP137,4)="jour",LEFT(AP137,4)="form"),0,IF(COUNTIF(fériés,AO$3)&gt;0,MOD((AO138-AO137),1)*1,MOD((AO138-AO137),1))))</f>
        <v>0</v>
      </c>
      <c r="AP139" s="86">
        <f ca="1">IF(AO$3&gt;$BI$4,0,IF(AND(ISNUMBER(AO137),ISNUMBER(AO138),OR(LEFT(AP137,4)="jour",LEFT(AP137,4)="form")),IF(COUNTIF(fériés,AO$3)&gt;0,MOD(-$BH$4+(AO138-AO137),1)*1,MOD(-$BH$4+(AO138-AO137),1)),IF(AND(ISBLANK(AO137),ISBLANK(AO138)),IF(OR(AP137="r",AP137="c",AP137="a",AP137="m",AP137="f",AP137="cp",AP137="s",AP137="congé parent"),$BH$3,0),0)))</f>
        <v>0</v>
      </c>
      <c r="AQ139" s="86">
        <f ca="1">IF(AQ$3&gt;$BI$4,0,IF(OR(ISBLANK(AQ137),ISBLANK(AQ138),ISBLANK(AR137),LEFT(AR137,4)="jour",LEFT(AR137,4)="form"),0,IF(COUNTIF(fériés,AQ$3)&gt;0,MOD((AQ138-AQ137),1)*1,MOD((AQ138-AQ137),1))))</f>
        <v>0</v>
      </c>
      <c r="AR139" s="86">
        <f ca="1">IF(AQ$3&gt;$BI$4,0,IF(AND(ISNUMBER(AQ137),ISNUMBER(AQ138),OR(LEFT(AR137,4)="jour",LEFT(AR137,4)="form")),IF(COUNTIF(fériés,AQ$3)&gt;0,MOD(-$BH$4+(AQ138-AQ137),1)*1,MOD(-$BH$4+(AQ138-AQ137),1)),IF(AND(ISBLANK(AQ137),ISBLANK(AQ138)),IF(OR(AR137="r",AR137="c",AR137="a",AR137="m",AR137="f",AR137="cp",AR137="s",AR137="congé parent"),$BH$3,0),0)))</f>
        <v>0</v>
      </c>
      <c r="AS139" s="61"/>
      <c r="AT139" s="66">
        <f ca="1">IF(AT$3&gt;$BI$4,0,IF(OR(ISBLANK(AT137),ISBLANK(AT138),ISBLANK(AU137),LEFT(AU137,4)="jour",LEFT(AU137,4)="form"),0,IF(COUNTIF(fériés,AT$3)&gt;0,MOD((AT138-AT137),1)*1,MOD((AT138-AT137),1))))</f>
        <v>0</v>
      </c>
      <c r="AU139" s="66">
        <f ca="1">IF(AT$3&gt;$BI$4,0,IF(AND(ISNUMBER(AT137),ISNUMBER(AT138),OR(LEFT(AU137,4)="jour",LEFT(AU137,4)="form")),IF(COUNTIF(fériés,AT$3)&gt;0,MOD(-$BH$4+(AT138-AT137),1)*1,MOD(-$BH$4+(AT138-AT137),1)),IF(AND(ISBLANK(AT137),ISBLANK(AT138)),IF(OR(AU137="r",AU137="c",AU137="a",AU137="m",AU137="f",AU137="cp",AU137="s",AU137="congé parent"),$BH$3,0),0)))</f>
        <v>0</v>
      </c>
      <c r="AV139" s="86">
        <f ca="1">IF(AV$3&gt;$BI$4,0,IF(OR(ISBLANK(AV137),ISBLANK(AV138),ISBLANK(AW137),LEFT(AW137,4)="jour",LEFT(AW137,4)="form"),0,IF(COUNTIF(fériés,AV$3)&gt;0,MOD((AV138-AV137),1)*1,MOD((AV138-AV137),1))))</f>
        <v>0</v>
      </c>
      <c r="AW139" s="86">
        <f ca="1">IF(AV$3&gt;$BI$4,0,IF(AND(ISNUMBER(AV137),ISNUMBER(AV138),OR(LEFT(AW137,4)="jour",LEFT(AW137,4)="form")),IF(COUNTIF(fériés,AV$3)&gt;0,MOD(-$BH$4+(AV138-AV137),1)*1,MOD(-$BH$4+(AV138-AV137),1)),IF(AND(ISBLANK(AV137),ISBLANK(AV138)),IF(OR(AW137="r",AW137="c",AW137="a",AW137="m",AW137="f",AW137="cp",AW137="s",AW137="congé parent"),$BH$3,0),0)))</f>
        <v>0</v>
      </c>
      <c r="AX139" s="66">
        <f ca="1">IF(AX$3&gt;$BI$4,0,IF(OR(ISBLANK(AX137),ISBLANK(AX138),ISBLANK(AY137),LEFT(AY137,4)="jour",LEFT(AY137,4)="form"),0,IF(COUNTIF(fériés,AX$3)&gt;0,MOD((AX138-AX137),1)*1,MOD((AX138-AX137),1))))</f>
        <v>0</v>
      </c>
      <c r="AY139" s="66">
        <f ca="1">IF(AX$3&gt;$BI$4,0,IF(AND(ISNUMBER(AX137),ISNUMBER(AX138),OR(LEFT(AY137,4)="jour",LEFT(AY137,4)="form")),IF(COUNTIF(fériés,AX$3)&gt;0,MOD(-$BH$4+(AX138-AX137),1)*1,MOD(-$BH$4+(AX138-AX137),1)),IF(AND(ISBLANK(AX137),ISBLANK(AX138)),IF(OR(AY137="r",AY137="c",AY137="a",AY137="m",AY137="f",AY137="cp",AY137="s",AY137="congé parent"),$BH$3,0),0)))</f>
        <v>0</v>
      </c>
      <c r="AZ139" s="66">
        <f ca="1">IF(AZ$3&gt;$BI$4,0,IF(OR(ISBLANK(AZ137),ISBLANK(AZ138),ISBLANK(BA137),LEFT(BA137,4)="jour",LEFT(BA137,4)="form"),0,IF(COUNTIF(fériés,AZ$3)&gt;0,MOD((AZ138-AZ137),1)*1,MOD((AZ138-AZ137),1))))</f>
        <v>0</v>
      </c>
      <c r="BA139" s="66">
        <f ca="1">IF(AZ$3&gt;$BI$4,0,IF(AND(ISNUMBER(AZ137),ISNUMBER(AZ138),OR(LEFT(BA137,4)="jour",LEFT(BA137,4)="form")),IF(COUNTIF(fériés,AZ$3)&gt;0,MOD(-$BH$4+(AZ138-AZ137),1)*1,MOD(-$BH$4+(AZ138-AZ137),1)),IF(AND(ISBLANK(AZ137),ISBLANK(AZ138)),IF(OR(BA137="r",BA137="c",BA137="a",BA137="m",BA137="f",BA137="cp",BA137="s",BA137="congé parent"),$BH$3,0),0)))</f>
        <v>0</v>
      </c>
      <c r="BB139" s="66">
        <f ca="1">IF(BB$3&gt;$BI$4,0,IF(OR(ISBLANK(BB137),ISBLANK(BB138),ISBLANK(BC137),LEFT(BC137,4)="jour",LEFT(BC137,4)="form"),0,IF(COUNTIF(fériés,BB$3)&gt;0,MOD((BB138-BB137),1)*1,MOD((BB138-BB137),1))))</f>
        <v>0</v>
      </c>
      <c r="BC139" s="66">
        <f ca="1">IF(BB$3&gt;$BI$4,0,IF(AND(ISNUMBER(BB137),ISNUMBER(BB138),OR(LEFT(BC137,4)="jour",LEFT(BC137,4)="form")),IF(COUNTIF(fériés,BB$3)&gt;0,MOD(-$BH$4+(BB138-BB137),1)*1,MOD(-$BH$4+(BB138-BB137),1)),IF(AND(ISBLANK(BB137),ISBLANK(BB138)),IF(OR(BC137="r",BC137="c",BC137="a",BC137="m",BC137="f",BC137="cp",BC137="s",BC137="congé parent"),$BH$3,0),0)))</f>
        <v>0</v>
      </c>
      <c r="BD139" s="66">
        <f ca="1">IF(BD$3&gt;$BI$4,0,IF(OR(ISBLANK(BD137),ISBLANK(BD138),ISBLANK(BE137),LEFT(BE137,4)="jour",LEFT(BE137,4)="form"),0,IF(COUNTIF(fériés,BD$3)&gt;0,MOD((BD138-BD137),1)*1,MOD((BD138-BD137),1))))</f>
        <v>0</v>
      </c>
      <c r="BE139" s="66">
        <f ca="1">IF(BD$3&gt;$BI$4,0,IF(AND(ISNUMBER(BD137),ISNUMBER(BD138),OR(LEFT(BE137,4)="jour",LEFT(BE137,4)="form")),IF(COUNTIF(fériés,BD$3)&gt;0,MOD(-$BH$4+(BD138-BD137),1)*1,MOD(-$BH$4+(BD138-BD137),1)),IF(AND(ISBLANK(BD137),ISBLANK(BD138)),IF(OR(BE137="r",BE137="c",BE137="a",BE137="m",BE137="f",BE137="cp",BE137="s",BE137="congé parent"),$BH$3,0),0)))</f>
        <v>0</v>
      </c>
      <c r="BF139" s="66">
        <f ca="1">IF(BF$3&gt;$BI$4,0,IF(OR(ISBLANK(BF137),ISBLANK(BF138),ISBLANK(BG137),LEFT(BG137,4)="jour",LEFT(BG137,4)="form"),0,IF(COUNTIF(fériés,BF$3)&gt;0,MOD((BF138-BF137),1)*1,MOD((BF138-BF137),1))))</f>
        <v>0</v>
      </c>
      <c r="BG139" s="66">
        <f ca="1">IF(BF$3&gt;$BI$4,0,IF(AND(ISNUMBER(BF137),ISNUMBER(BF138),OR(LEFT(BG137,4)="jour",LEFT(BG137,4)="form")),IF(COUNTIF(fériés,BF$3)&gt;0,MOD(-$BH$4+(BF138-BF137),1)*1,MOD(-$BH$4+(BF138-BF137),1)),IF(AND(ISBLANK(BF137),ISBLANK(BF138)),IF(OR(BG137="r",BG137="c",BG137="a",BG137="m",BG137="f",BG137="cp",BG137="s",BG137="congé parent"),$BH$3,0),0)))</f>
        <v>0</v>
      </c>
      <c r="BH139" s="12">
        <f ca="1">SUM(B139:BG139)</f>
        <v>1.6520833333333333</v>
      </c>
    </row>
    <row r="140" spans="1:60" ht="15.6" customHeight="1" x14ac:dyDescent="0.35">
      <c r="A140" s="52"/>
      <c r="B140" s="66" t="str">
        <f>IF(RIGHT(C137,4)="cuht","171",IF(RIGHT(C137,4)="netu","172",IF(RIGHT(C137,4)="auht","173",IF(OR(RIGHT(C137,4)="ppou",RIGHT(C137,5)="prepa"),"360",IF(RIGHT(C137,4)="cpou","361",IF(OR(RIGHT(C137,4)="apou",RIGHT(C137,6)="molinf"),"363",IF(RIGHT(C137,4)="netp","364",IF(RIGHT(C137,4)="cmtr","365",IF(LEFT(C137,4)="form","873",IF(RIGHT(C137,7)="ce-cppt","902",""))))))))))</f>
        <v/>
      </c>
      <c r="C140" s="66" t="str">
        <f>IF(B140="","",IF(OR(B$3=Recap!$A$50,B$3=Recap!$A$51,B$3=Recap!$A$52,B$3=Recap!$A$53,B$3=Recap!$A$54,B$3=Recap!$A$55,B$3=Recap!$A$56,B$3=Recap!$A$57,B$3=Recap!$A$58,B$3=Recap!$A$59,B$3=Recap!$A$60,B$3=Recap!$A$61),(B139+C139)/1,B139+C139))</f>
        <v/>
      </c>
      <c r="D140" s="66" t="str">
        <f>IF(RIGHT(E137,4)="cuht","171",IF(RIGHT(E137,4)="netu","172",IF(RIGHT(E137,4)="auht","173",IF(OR(RIGHT(E137,4)="ppou",RIGHT(E137,5)="prepa"),"360",IF(RIGHT(E137,4)="cpou","361",IF(OR(RIGHT(E137,4)="apou",RIGHT(E137,6)="molinf"),"363",IF(RIGHT(E137,4)="netp","364",IF(RIGHT(E137,4)="cmtr","365",IF(LEFT(E137,4)="form","873",IF(RIGHT(E137,7)="ce-cppt","902",""))))))))))</f>
        <v/>
      </c>
      <c r="E140" s="66" t="str">
        <f>IF(D140="","",IF(OR(D$3=Recap!$A$50,D$3=Recap!$A$51,D$3=Recap!$A$52,D$3=Recap!$A$53,D$3=Recap!$A$54,D$3=Recap!$A$55,D$3=Recap!$A$56,D$3=Recap!$A$57,D$3=Recap!$A$58,D$3=Recap!$A$59,D$3=Recap!$A$60,D$3=Recap!$A$61),(D139+E139)/1,D139+E139))</f>
        <v/>
      </c>
      <c r="F140" s="66" t="str">
        <f>IF(RIGHT(G137,4)="cuht","171",IF(RIGHT(G137,4)="netu","172",IF(RIGHT(G137,4)="auht","173",IF(OR(RIGHT(G137,4)="ppou",RIGHT(G137,5)="prepa"),"360",IF(RIGHT(G137,4)="cpou","361",IF(OR(RIGHT(G137,4)="apou",RIGHT(G137,6)="molinf"),"363",IF(RIGHT(G137,4)="netp","364",IF(RIGHT(G137,4)="cmtr","365",IF(LEFT(G137,4)="form","873",IF(RIGHT(G137,7)="ce-cppt","902",""))))))))))</f>
        <v/>
      </c>
      <c r="G140" s="66" t="str">
        <f>IF(F140="","",IF(OR(F$3=Recap!$A$50,F$3=Recap!$A$51,F$3=Recap!$A$52,F$3=Recap!$A$53,F$3=Recap!$A$54,F$3=Recap!$A$55,F$3=Recap!$A$56,F$3=Recap!$A$57,F$3=Recap!$A$58,F$3=Recap!$A$59,F$3=Recap!$A$60,F$3=Recap!$A$61),(F139+G139)/1,F139+G139))</f>
        <v/>
      </c>
      <c r="H140" s="66" t="str">
        <f>IF(RIGHT(I137,4)="cuht","171",IF(RIGHT(I137,4)="netu","172",IF(RIGHT(I137,4)="auht","173",IF(OR(RIGHT(I137,4)="ppou",RIGHT(I137,5)="prepa"),"360",IF(RIGHT(I137,4)="cpou","361",IF(OR(RIGHT(I137,4)="apou",RIGHT(I137,6)="molinf"),"363",IF(RIGHT(I137,4)="netp","364",IF(RIGHT(I137,4)="cmtr","365",IF(LEFT(I137,4)="form","873",IF(RIGHT(I137,7)="ce-cppt","902",""))))))))))</f>
        <v/>
      </c>
      <c r="I140" s="66" t="str">
        <f>IF(H140="","",IF(OR(H$3=Recap!$A$50,H$3=Recap!$A$51,H$3=Recap!$A$52,H$3=Recap!$A$53,H$3=Recap!$A$54,H$3=Recap!$A$55,H$3=Recap!$A$56,H$3=Recap!$A$57,H$3=Recap!$A$58,H$3=Recap!$A$59,H$3=Recap!$A$60,H$3=Recap!$A$61),(H139+I139)/1,H139+I139))</f>
        <v/>
      </c>
      <c r="J140" s="66" t="str">
        <f>IF(RIGHT(K137,4)="cuht","171",IF(RIGHT(K137,4)="netu","172",IF(RIGHT(K137,4)="auht","173",IF(OR(RIGHT(K137,4)="ppou",RIGHT(K137,5)="prepa"),"360",IF(RIGHT(K137,4)="cpou","361",IF(OR(RIGHT(K137,4)="apou",RIGHT(K137,6)="molinf"),"363",IF(RIGHT(K137,4)="netp","364",IF(RIGHT(K137,4)="cmtr","365",IF(LEFT(K137,4)="form","873",IF(RIGHT(K137,7)="ce-cppt","902",""))))))))))</f>
        <v/>
      </c>
      <c r="K140" s="66" t="str">
        <f>IF(J140="","",IF(OR(J$3=Recap!$A$50,J$3=Recap!$A$51,J$3=Recap!$A$52,J$3=Recap!$A$53,J$3=Recap!$A$54,J$3=Recap!$A$55,J$3=Recap!$A$56,J$3=Recap!$A$57,J$3=Recap!$A$58,J$3=Recap!$A$59,J$3=Recap!$A$60,J$3=Recap!$A$61),(J139+K139)/1,J139+K139))</f>
        <v/>
      </c>
      <c r="L140" s="66" t="str">
        <f>IF(RIGHT(M137,4)="cuht","171",IF(RIGHT(M137,4)="netu","172",IF(RIGHT(M137,4)="auht","173",IF(OR(RIGHT(M137,4)="ppou",RIGHT(M137,5)="prepa"),"360",IF(RIGHT(M137,4)="cpou","361",IF(OR(RIGHT(M137,4)="apou",RIGHT(M137,6)="molinf"),"363",IF(RIGHT(M137,4)="netp","364",IF(RIGHT(M137,4)="cmtr","365",IF(LEFT(M137,4)="form","873",IF(RIGHT(M137,7)="ce-cppt","902",""))))))))))</f>
        <v/>
      </c>
      <c r="M140" s="66" t="str">
        <f>IF(L140="","",IF(OR(L$3=Recap!$A$50,L$3=Recap!$A$51,L$3=Recap!$A$52,L$3=Recap!$A$53,L$3=Recap!$A$54,L$3=Recap!$A$55,L$3=Recap!$A$56,L$3=Recap!$A$57,L$3=Recap!$A$58,L$3=Recap!$A$59,L$3=Recap!$A$60,L$3=Recap!$A$61),(L139+M139)/1,L139+M139))</f>
        <v/>
      </c>
      <c r="N140" s="66" t="str">
        <f>IF(RIGHT(O137,4)="cuht","171",IF(RIGHT(O137,4)="netu","172",IF(RIGHT(O137,4)="auht","173",IF(OR(RIGHT(O137,4)="ppou",RIGHT(O137,5)="prepa"),"360",IF(RIGHT(O137,4)="cpou","361",IF(OR(RIGHT(O137,4)="apou",RIGHT(O137,6)="molinf"),"363",IF(RIGHT(O137,4)="netp","364",IF(RIGHT(O137,4)="cmtr","365",IF(LEFT(O137,4)="form","873",IF(RIGHT(O137,7)="ce-cppt","902",""))))))))))</f>
        <v/>
      </c>
      <c r="O140" s="66" t="str">
        <f>IF(N140="","",IF(OR(N$3=Recap!$A$50,N$3=Recap!$A$51,N$3=Recap!$A$52,N$3=Recap!$A$53,N$3=Recap!$A$54,N$3=Recap!$A$55,N$3=Recap!$A$56,N$3=Recap!$A$57,N$3=Recap!$A$58,N$3=Recap!$A$59,N$3=Recap!$A$60,N$3=Recap!$A$61),(N139+O139)/1,N139+O139))</f>
        <v/>
      </c>
      <c r="P140" s="66" t="str">
        <f>IF(RIGHT(Q137,4)="cuht","171",IF(RIGHT(Q137,4)="netu","172",IF(RIGHT(Q137,4)="auht","173",IF(OR(RIGHT(Q137,4)="ppou",RIGHT(Q137,5)="prepa"),"360",IF(RIGHT(Q137,4)="cpou","361",IF(OR(RIGHT(Q137,4)="apou",RIGHT(Q137,6)="molinf"),"363",IF(RIGHT(Q137,4)="netp","364",IF(RIGHT(Q137,4)="cmtr","365",IF(LEFT(Q137,4)="form","873",IF(RIGHT(Q137,7)="ce-cppt","902",""))))))))))</f>
        <v>363</v>
      </c>
      <c r="Q140" s="66">
        <f ca="1">IF(P140="","",IF(OR(P$3=Recap!$A$50,P$3=Recap!$A$51,P$3=Recap!$A$52,P$3=Recap!$A$53,P$3=Recap!$A$54,P$3=Recap!$A$55,P$3=Recap!$A$56,P$3=Recap!$A$57,P$3=Recap!$A$58,P$3=Recap!$A$59,P$3=Recap!$A$60,P$3=Recap!$A$61),(P139+Q139)/1,P139+Q139))</f>
        <v>0.34375000000000006</v>
      </c>
      <c r="R140" s="66" t="str">
        <f>IF(RIGHT(S137,4)="cuht","171",IF(RIGHT(S137,4)="netu","172",IF(RIGHT(S137,4)="auht","173",IF(OR(RIGHT(S137,4)="ppou",RIGHT(S137,5)="prepa"),"360",IF(RIGHT(S137,4)="cpou","361",IF(OR(RIGHT(S137,4)="apou",RIGHT(S137,6)="molinf"),"363",IF(RIGHT(S137,4)="netp","364",IF(RIGHT(S137,4)="cmtr","365",IF(LEFT(S137,4)="form","873",IF(RIGHT(S137,7)="ce-cppt","902",""))))))))))</f>
        <v>363</v>
      </c>
      <c r="S140" s="66">
        <f ca="1">IF(R140="","",IF(OR(R$3=Recap!$A$50,R$3=Recap!$A$51,R$3=Recap!$A$52,R$3=Recap!$A$53,R$3=Recap!$A$54,R$3=Recap!$A$55,R$3=Recap!$A$56,R$3=Recap!$A$57,R$3=Recap!$A$58,R$3=Recap!$A$59,R$3=Recap!$A$60,R$3=Recap!$A$61),(R139+S139)/1,R139+S139))</f>
        <v>0.35833333333333334</v>
      </c>
      <c r="T140" s="66" t="str">
        <f>IF(RIGHT(U137,4)="cuht","171",IF(RIGHT(U137,4)="netu","172",IF(RIGHT(U137,4)="auht","173",IF(OR(RIGHT(U137,4)="ppou",RIGHT(U137,5)="prepa"),"360",IF(RIGHT(U137,4)="cpou","361",IF(OR(RIGHT(U137,4)="apou",RIGHT(U137,6)="molinf"),"363",IF(RIGHT(U137,4)="netp","364",IF(RIGHT(U137,4)="cmtr","365",IF(LEFT(U137,4)="form","873",IF(RIGHT(U137,7)="ce-cppt","902",""))))))))))</f>
        <v>363</v>
      </c>
      <c r="U140" s="66">
        <f ca="1">IF(T140="","",IF(OR(T$3=Recap!$A$50,T$3=Recap!$A$51,T$3=Recap!$A$52,T$3=Recap!$A$53,T$3=Recap!$A$54,T$3=Recap!$A$55,T$3=Recap!$A$56,T$3=Recap!$A$57,T$3=Recap!$A$58,T$3=Recap!$A$59,T$3=Recap!$A$60,T$3=Recap!$A$61),(T139+U139)/1,T139+U139))</f>
        <v>0.31666666666666671</v>
      </c>
      <c r="V140" s="66" t="str">
        <f>IF(RIGHT(W137,4)="cuht","171",IF(RIGHT(W137,4)="netu","172",IF(RIGHT(W137,4)="auht","173",IF(OR(RIGHT(W137,4)="ppou",RIGHT(W137,5)="prepa"),"360",IF(RIGHT(W137,4)="cpou","361",IF(OR(RIGHT(W137,4)="apou",RIGHT(W137,6)="molinf"),"363",IF(RIGHT(W137,4)="netp","364",IF(RIGHT(W137,4)="cmtr","365",IF(LEFT(W137,4)="form","873",IF(RIGHT(W137,7)="ce-cppt","902",""))))))))))</f>
        <v>363</v>
      </c>
      <c r="W140" s="66">
        <f ca="1">IF(V140="","",IF(OR(V$3=Recap!$A$50,V$3=Recap!$A$51,V$3=Recap!$A$52,V$3=Recap!$A$53,V$3=Recap!$A$54,V$3=Recap!$A$55,V$3=Recap!$A$56,V$3=Recap!$A$57,V$3=Recap!$A$58,V$3=Recap!$A$59,V$3=Recap!$A$60,V$3=Recap!$A$61),(V139+W139)/1,V139+W139))</f>
        <v>0.31666666666666671</v>
      </c>
      <c r="X140" s="66" t="str">
        <f>IF(RIGHT(Y137,4)="cuht","171",IF(RIGHT(Y137,4)="netu","172",IF(RIGHT(Y137,4)="auht","173",IF(OR(RIGHT(Y137,4)="ppou",RIGHT(Y137,5)="prepa"),"360",IF(RIGHT(Y137,4)="cpou","361",IF(OR(RIGHT(Y137,4)="apou",RIGHT(Y137,6)="molinf"),"363",IF(RIGHT(Y137,4)="netp","364",IF(RIGHT(Y137,4)="cmtr","365",IF(LEFT(Y137,4)="form","873",IF(RIGHT(Y137,7)="ce-cppt","902",""))))))))))</f>
        <v>363</v>
      </c>
      <c r="Y140" s="66">
        <f ca="1">IF(X140="","",IF(OR(X$3=Recap!$A$50,X$3=Recap!$A$51,X$3=Recap!$A$52,X$3=Recap!$A$53,X$3=Recap!$A$54,X$3=Recap!$A$55,X$3=Recap!$A$56,X$3=Recap!$A$57,X$3=Recap!$A$58,X$3=Recap!$A$59,X$3=Recap!$A$60,X$3=Recap!$A$61),(X139+Y139)/1,X139+Y139))</f>
        <v>0.31666666666666671</v>
      </c>
      <c r="Z140" s="86" t="str">
        <f>IF(RIGHT(AA137,4)="cuht","171",IF(RIGHT(AA137,4)="netu","172",IF(RIGHT(AA137,4)="auht","173",IF(OR(RIGHT(AA137,4)="ppou",RIGHT(AA137,5)="prepa"),"360",IF(RIGHT(AA137,4)="cpou","361",IF(OR(RIGHT(AA137,4)="apou",RIGHT(AA137,6)="molinf"),"363",IF(RIGHT(AA137,4)="netp","364",IF(RIGHT(AA137,4)="cmtr","365",IF(LEFT(AA137,4)="form","873",IF(RIGHT(AA137,7)="ce-cppt","902",""))))))))))</f>
        <v/>
      </c>
      <c r="AA140" s="86" t="str">
        <f>IF(Z140="","",IF(OR(Z$3=Recap!$A$50,Z$3=Recap!$A$51,Z$3=Recap!$A$52,Z$3=Recap!$A$53,Z$3=Recap!$A$54,Z$3=Recap!$A$55,Z$3=Recap!$A$56,Z$3=Recap!$A$57,Z$3=Recap!$A$58,Z$3=Recap!$A$59,Z$3=Recap!$A$60,Z$3=Recap!$A$61),(Z139+AA139)/1,Z139+AA139))</f>
        <v/>
      </c>
      <c r="AB140" s="86" t="str">
        <f>IF(RIGHT(AC137,4)="cuht","171",IF(RIGHT(AC137,4)="netu","172",IF(RIGHT(AC137,4)="auht","173",IF(OR(RIGHT(AC137,4)="ppou",RIGHT(AC137,5)="prepa"),"360",IF(RIGHT(AC137,4)="cpou","361",IF(OR(RIGHT(AC137,4)="apou",RIGHT(AC137,6)="molinf"),"363",IF(RIGHT(AC137,4)="netp","364",IF(RIGHT(AC137,4)="cmtr","365",IF(LEFT(AC137,4)="form","873",IF(RIGHT(AC137,7)="ce-cppt","902",""))))))))))</f>
        <v/>
      </c>
      <c r="AC140" s="86" t="str">
        <f>IF(AB140="","",IF(OR(AB$3=Recap!$A$50,AB$3=Recap!$A$51,AB$3=Recap!$A$52,AB$3=Recap!$A$53,AB$3=Recap!$A$54,AB$3=Recap!$A$55,AB$3=Recap!$A$56,AB$3=Recap!$A$57,AB$3=Recap!$A$58,AB$3=Recap!$A$59,AB$3=Recap!$A$60,AB$3=Recap!$A$61),(AB139+AC139)/1,AB139+AC139))</f>
        <v/>
      </c>
      <c r="AD140" s="61"/>
      <c r="AE140" s="66" t="str">
        <f>IF(RIGHT(AF137,4)="cuht","171",IF(RIGHT(AF137,4)="netu","172",IF(RIGHT(AF137,4)="auht","173",IF(OR(RIGHT(AF137,4)="ppou",RIGHT(AF137,5)="prepa"),"360",IF(RIGHT(AF137,4)="cpou","361",IF(OR(RIGHT(AF137,4)="apou",RIGHT(AF137,6)="molinf"),"363",IF(RIGHT(AF137,4)="netp","364",IF(RIGHT(AF137,4)="cmtr","365",IF(LEFT(AF137,4)="form","873",IF(RIGHT(AF137,7)="ce-cppt","902",""))))))))))</f>
        <v>363</v>
      </c>
      <c r="AF140" s="66">
        <f ca="1">IF(AE140="","",IF(OR(AE$3=Recap!$A$50,AE$3=Recap!$A$51,AE$3=Recap!$A$52,AE$3=Recap!$A$53,AE$3=Recap!$A$54,AE$3=Recap!$A$55,AE$3=Recap!$A$56,AE$3=Recap!$A$57,AE$3=Recap!$A$58,AE$3=Recap!$A$59,AE$3=Recap!$A$60,AE$3=Recap!$A$61),(AE139+AF139)/1,AE139+AF139))</f>
        <v>0</v>
      </c>
      <c r="AG140" s="86" t="str">
        <f>IF(RIGHT(AH137,4)="cuht","171",IF(RIGHT(AH137,4)="netu","172",IF(RIGHT(AH137,4)="auht","173",IF(OR(RIGHT(AH137,4)="ppou",RIGHT(AH137,5)="prepa"),"360",IF(RIGHT(AH137,4)="cpou","361",IF(OR(RIGHT(AH137,4)="apou",RIGHT(AH137,6)="molinf"),"363",IF(RIGHT(AH137,4)="netp","364",IF(RIGHT(AH137,4)="cmtr","365",IF(LEFT(AH137,4)="form","873",IF(RIGHT(AH137,7)="ce-cppt","902",""))))))))))</f>
        <v/>
      </c>
      <c r="AH140" s="86" t="str">
        <f>IF(AG140="","",IF(OR(AG$3=Recap!$A$50,AG$3=Recap!$A$51,AG$3=Recap!$A$52,AG$3=Recap!$A$53,AG$3=Recap!$A$54,AG$3=Recap!$A$55,AG$3=Recap!$A$56,AG$3=Recap!$A$57,AG$3=Recap!$A$58,AG$3=Recap!$A$59,AG$3=Recap!$A$60,AG$3=Recap!$A$61),(AG139+AH139)/1,AG139+AH139))</f>
        <v/>
      </c>
      <c r="AI140" s="66" t="str">
        <f>IF(RIGHT(AJ137,4)="cuht","171",IF(RIGHT(AJ137,4)="netu","172",IF(RIGHT(AJ137,4)="auht","173",IF(OR(RIGHT(AJ137,4)="ppou",RIGHT(AJ137,5)="prepa"),"360",IF(RIGHT(AJ137,4)="cpou","361",IF(OR(RIGHT(AJ137,4)="apou",RIGHT(AJ137,6)="molinf"),"363",IF(RIGHT(AJ137,4)="netp","364",IF(RIGHT(AJ137,4)="cmtr","365",IF(LEFT(AJ137,4)="form","873",IF(RIGHT(AJ137,7)="ce-cppt","902",""))))))))))</f>
        <v>363</v>
      </c>
      <c r="AJ140" s="66">
        <f ca="1">IF(AI140="","",IF(OR(AI$3=Recap!$A$50,AI$3=Recap!$A$51,AI$3=Recap!$A$52,AI$3=Recap!$A$53,AI$3=Recap!$A$54,AI$3=Recap!$A$55,AI$3=Recap!$A$56,AI$3=Recap!$A$57,AI$3=Recap!$A$58,AI$3=Recap!$A$59,AI$3=Recap!$A$60,AI$3=Recap!$A$61),(AI139+AJ139)/1,AI139+AJ139))</f>
        <v>0</v>
      </c>
      <c r="AK140" s="66" t="str">
        <f>IF(RIGHT(AL137,4)="cuht","171",IF(RIGHT(AL137,4)="netu","172",IF(RIGHT(AL137,4)="auht","173",IF(OR(RIGHT(AL137,4)="ppou",RIGHT(AL137,5)="prepa"),"360",IF(RIGHT(AL137,4)="cpou","361",IF(OR(RIGHT(AL137,4)="apou",RIGHT(AL137,6)="molinf"),"363",IF(RIGHT(AL137,4)="netp","364",IF(RIGHT(AL137,4)="cmtr","365",IF(LEFT(AL137,4)="form","873",IF(RIGHT(AL137,7)="ce-cppt","902",""))))))))))</f>
        <v>363</v>
      </c>
      <c r="AL140" s="66">
        <f ca="1">IF(AK140="","",IF(OR(AK$3=Recap!$A$50,AK$3=Recap!$A$51,AK$3=Recap!$A$52,AK$3=Recap!$A$53,AK$3=Recap!$A$54,AK$3=Recap!$A$55,AK$3=Recap!$A$56,AK$3=Recap!$A$57,AK$3=Recap!$A$58,AK$3=Recap!$A$59,AK$3=Recap!$A$60,AK$3=Recap!$A$61),(AK139+AL139)/1,AK139+AL139))</f>
        <v>0</v>
      </c>
      <c r="AM140" s="66" t="str">
        <f>IF(RIGHT(AN137,4)="cuht","171",IF(RIGHT(AN137,4)="netu","172",IF(RIGHT(AN137,4)="auht","173",IF(OR(RIGHT(AN137,4)="ppou",RIGHT(AN137,5)="prepa"),"360",IF(RIGHT(AN137,4)="cpou","361",IF(OR(RIGHT(AN137,4)="apou",RIGHT(AN137,6)="molinf"),"363",IF(RIGHT(AN137,4)="netp","364",IF(RIGHT(AN137,4)="cmtr","365",IF(LEFT(AN137,4)="form","873",IF(RIGHT(AN137,7)="ce-cppt","902",""))))))))))</f>
        <v>363</v>
      </c>
      <c r="AN140" s="66">
        <f ca="1">IF(AM140="","",IF(OR(AM$3=Recap!$A$50,AM$3=Recap!$A$51,AM$3=Recap!$A$52,AM$3=Recap!$A$53,AM$3=Recap!$A$54,AM$3=Recap!$A$55,AM$3=Recap!$A$56,AM$3=Recap!$A$57,AM$3=Recap!$A$58,AM$3=Recap!$A$59,AM$3=Recap!$A$60,AM$3=Recap!$A$61),(AM139+AN139)/1,AM139+AN139))</f>
        <v>0</v>
      </c>
      <c r="AO140" s="86" t="str">
        <f>IF(RIGHT(AP137,4)="cuht","171",IF(RIGHT(AP137,4)="netu","172",IF(RIGHT(AP137,4)="auht","173",IF(OR(RIGHT(AP137,4)="ppou",RIGHT(AP137,5)="prepa"),"360",IF(RIGHT(AP137,4)="cpou","361",IF(OR(RIGHT(AP137,4)="apou",RIGHT(AP137,6)="molinf"),"363",IF(RIGHT(AP137,4)="netp","364",IF(RIGHT(AP137,4)="cmtr","365",IF(LEFT(AP137,4)="form","873",IF(RIGHT(AP137,7)="ce-cppt","902",""))))))))))</f>
        <v/>
      </c>
      <c r="AP140" s="86" t="str">
        <f>IF(AO140="","",IF(OR(AO$3=Recap!$A$50,AO$3=Recap!$A$51,AO$3=Recap!$A$52,AO$3=Recap!$A$53,AO$3=Recap!$A$54,AO$3=Recap!$A$55,AO$3=Recap!$A$56,AO$3=Recap!$A$57,AO$3=Recap!$A$58,AO$3=Recap!$A$59,AO$3=Recap!$A$60,AO$3=Recap!$A$61),(AO139+AP139)/1,AO139+AP139))</f>
        <v/>
      </c>
      <c r="AQ140" s="86" t="str">
        <f>IF(RIGHT(AR137,4)="cuht","171",IF(RIGHT(AR137,4)="netu","172",IF(RIGHT(AR137,4)="auht","173",IF(OR(RIGHT(AR137,4)="ppou",RIGHT(AR137,5)="prepa"),"360",IF(RIGHT(AR137,4)="cpou","361",IF(OR(RIGHT(AR137,4)="apou",RIGHT(AR137,6)="molinf"),"363",IF(RIGHT(AR137,4)="netp","364",IF(RIGHT(AR137,4)="cmtr","365",IF(LEFT(AR137,4)="form","873",IF(RIGHT(AR137,7)="ce-cppt","902",""))))))))))</f>
        <v/>
      </c>
      <c r="AR140" s="86" t="str">
        <f>IF(AQ140="","",IF(OR(AQ$3=Recap!$A$50,AQ$3=Recap!$A$51,AQ$3=Recap!$A$52,AQ$3=Recap!$A$53,AQ$3=Recap!$A$54,AQ$3=Recap!$A$55,AQ$3=Recap!$A$56,AQ$3=Recap!$A$57,AQ$3=Recap!$A$58,AQ$3=Recap!$A$59,AQ$3=Recap!$A$60,AQ$3=Recap!$A$61),(AQ139+AR139)/1,AQ139+AR139))</f>
        <v/>
      </c>
      <c r="AS140" s="61"/>
      <c r="AT140" s="66" t="str">
        <f>IF(RIGHT(AU137,4)="cuht","171",IF(RIGHT(AU137,4)="netu","172",IF(RIGHT(AU137,4)="auht","173",IF(OR(RIGHT(AU137,4)="ppou",RIGHT(AU137,5)="prepa"),"360",IF(RIGHT(AU137,4)="cpou","361",IF(OR(RIGHT(AU137,4)="apou",RIGHT(AU137,6)="molinf"),"363",IF(RIGHT(AU137,4)="netp","364",IF(RIGHT(AU137,4)="cmtr","365",IF(LEFT(AU137,4)="form","873",IF(RIGHT(AU137,7)="ce-cppt","902",""))))))))))</f>
        <v/>
      </c>
      <c r="AU140" s="66" t="str">
        <f>IF(AT140="","",IF(OR(AT$3=Recap!$A$50,AT$3=Recap!$A$51,AT$3=Recap!$A$52,AT$3=Recap!$A$53,AT$3=Recap!$A$54,AT$3=Recap!$A$55,AT$3=Recap!$A$56,AT$3=Recap!$A$57,AT$3=Recap!$A$58,AT$3=Recap!$A$59,AT$3=Recap!$A$60,AT$3=Recap!$A$61),(AT139+AU139)/1,AT139+AU139))</f>
        <v/>
      </c>
      <c r="AV140" s="86" t="str">
        <f>IF(RIGHT(AW137,4)="cuht","171",IF(RIGHT(AW137,4)="netu","172",IF(RIGHT(AW137,4)="auht","173",IF(OR(RIGHT(AW137,4)="ppou",RIGHT(AW137,5)="prepa"),"360",IF(RIGHT(AW137,4)="cpou","361",IF(OR(RIGHT(AW137,4)="apou",RIGHT(AW137,6)="molinf"),"363",IF(RIGHT(AW137,4)="netp","364",IF(RIGHT(AW137,4)="cmtr","365",IF(LEFT(AW137,4)="form","873",IF(RIGHT(AW137,7)="ce-cppt","902",""))))))))))</f>
        <v/>
      </c>
      <c r="AW140" s="86" t="str">
        <f>IF(AV140="","",IF(OR(AV$3=Recap!$A$50,AV$3=Recap!$A$51,AV$3=Recap!$A$52,AV$3=Recap!$A$53,AV$3=Recap!$A$54,AV$3=Recap!$A$55,AV$3=Recap!$A$56,AV$3=Recap!$A$57,AV$3=Recap!$A$58,AV$3=Recap!$A$59,AV$3=Recap!$A$60,AV$3=Recap!$A$61),(AV139+AW139)/1,AV139+AW139))</f>
        <v/>
      </c>
      <c r="AX140" s="66" t="str">
        <f>IF(RIGHT(AY137,4)="cuht","171",IF(RIGHT(AY137,4)="netu","172",IF(RIGHT(AY137,4)="auht","173",IF(OR(RIGHT(AY137,4)="ppou",RIGHT(AY137,5)="prepa"),"360",IF(RIGHT(AY137,4)="cpou","361",IF(OR(RIGHT(AY137,4)="apou",RIGHT(AY137,6)="molinf"),"363",IF(RIGHT(AY137,4)="netp","364",IF(RIGHT(AY137,4)="cmtr","365",IF(LEFT(AY137,4)="form","873",IF(RIGHT(AY137,7)="ce-cppt","902",""))))))))))</f>
        <v/>
      </c>
      <c r="AY140" s="66" t="str">
        <f>IF(AX140="","",IF(OR(AX$3=Recap!$A$50,AX$3=Recap!$A$51,AX$3=Recap!$A$52,AX$3=Recap!$A$53,AX$3=Recap!$A$54,AX$3=Recap!$A$55,AX$3=Recap!$A$56,AX$3=Recap!$A$57,AX$3=Recap!$A$58,AX$3=Recap!$A$59,AX$3=Recap!$A$60,AX$3=Recap!$A$61),(AX139+AY139)/1,AX139+AY139))</f>
        <v/>
      </c>
      <c r="AZ140" s="66" t="str">
        <f>IF(RIGHT(BA137,4)="cuht","171",IF(RIGHT(BA137,4)="netu","172",IF(RIGHT(BA137,4)="auht","173",IF(OR(RIGHT(BA137,4)="ppou",RIGHT(BA137,5)="prepa"),"360",IF(RIGHT(BA137,4)="cpou","361",IF(OR(RIGHT(BA137,4)="apou",RIGHT(BA137,6)="molinf"),"363",IF(RIGHT(BA137,4)="netp","364",IF(RIGHT(BA137,4)="cmtr","365",IF(LEFT(BA137,4)="form","873",IF(RIGHT(BA137,7)="ce-cppt","902",""))))))))))</f>
        <v/>
      </c>
      <c r="BA140" s="66" t="str">
        <f>IF(AZ140="","",IF(OR(AZ$3=Recap!$A$50,AZ$3=Recap!$A$51,AZ$3=Recap!$A$52,AZ$3=Recap!$A$53,AZ$3=Recap!$A$54,AZ$3=Recap!$A$55,AZ$3=Recap!$A$56,AZ$3=Recap!$A$57,AZ$3=Recap!$A$58,AZ$3=Recap!$A$59,AZ$3=Recap!$A$60,AZ$3=Recap!$A$61),(AZ139+BA139)/1,AZ139+BA139))</f>
        <v/>
      </c>
      <c r="BB140" s="66" t="str">
        <f>IF(RIGHT(BC137,4)="cuht","171",IF(RIGHT(BC137,4)="netu","172",IF(RIGHT(BC137,4)="auht","173",IF(OR(RIGHT(BC137,4)="ppou",RIGHT(BC137,5)="prepa"),"360",IF(RIGHT(BC137,4)="cpou","361",IF(OR(RIGHT(BC137,4)="apou",RIGHT(BC137,6)="molinf"),"363",IF(RIGHT(BC137,4)="netp","364",IF(RIGHT(BC137,4)="cmtr","365",IF(LEFT(BC137,4)="form","873",IF(RIGHT(BC137,7)="ce-cppt","902",""))))))))))</f>
        <v/>
      </c>
      <c r="BC140" s="66" t="str">
        <f>IF(BB140="","",IF(OR(BB$3=Recap!$A$50,BB$3=Recap!$A$51,BB$3=Recap!$A$52,BB$3=Recap!$A$53,BB$3=Recap!$A$54,BB$3=Recap!$A$55,BB$3=Recap!$A$56,BB$3=Recap!$A$57,BB$3=Recap!$A$58,BB$3=Recap!$A$59,BB$3=Recap!$A$60,BB$3=Recap!$A$61),(BB139+BC139)/1,BB139+BC139))</f>
        <v/>
      </c>
      <c r="BD140" s="66" t="str">
        <f>IF(RIGHT(BE137,4)="cuht","171",IF(RIGHT(BE137,4)="netu","172",IF(RIGHT(BE137,4)="auht","173",IF(OR(RIGHT(BE137,4)="ppou",RIGHT(BE137,5)="prepa"),"360",IF(RIGHT(BE137,4)="cpou","361",IF(OR(RIGHT(BE137,4)="apou",RIGHT(BE137,6)="molinf"),"363",IF(RIGHT(BE137,4)="netp","364",IF(RIGHT(BE137,4)="cmtr","365",IF(LEFT(BE137,4)="form","873",IF(RIGHT(BE137,7)="ce-cppt","902",""))))))))))</f>
        <v/>
      </c>
      <c r="BE140" s="66" t="str">
        <f>IF(BD140="","",IF(OR(BD$3=Recap!$A$50,BD$3=Recap!$A$51,BD$3=Recap!$A$52,BD$3=Recap!$A$53,BD$3=Recap!$A$54,BD$3=Recap!$A$55,BD$3=Recap!$A$56,BD$3=Recap!$A$57,BD$3=Recap!$A$58,BD$3=Recap!$A$59,BD$3=Recap!$A$60,BD$3=Recap!$A$61),(BD139+BE139)/1,BD139+BE139))</f>
        <v/>
      </c>
      <c r="BF140" s="66" t="str">
        <f>IF(RIGHT(BG137,4)="cuht","171",IF(RIGHT(BG137,4)="netu","172",IF(RIGHT(BG137,4)="auht","173",IF(OR(RIGHT(BG137,4)="ppou",RIGHT(BG137,5)="prepa"),"360",IF(RIGHT(BG137,4)="cpou","361",IF(OR(RIGHT(BG137,4)="apou",RIGHT(BG137,6)="molinf"),"363",IF(RIGHT(BG137,4)="netp","364",IF(RIGHT(BG137,4)="cmtr","365",IF(LEFT(BG137,4)="form","873",IF(RIGHT(BG137,7)="ce-cppt","902",""))))))))))</f>
        <v/>
      </c>
      <c r="BG140" s="66" t="str">
        <f>IF(BF140="","",IF(OR(BF$3=Recap!$A$50,BF$3=Recap!$A$51,BF$3=Recap!$A$52,BF$3=Recap!$A$53,BF$3=Recap!$A$54,BF$3=Recap!$A$55,BF$3=Recap!$A$56,BF$3=Recap!$A$57,BF$3=Recap!$A$58,BF$3=Recap!$A$59,BF$3=Recap!$A$60,BF$3=Recap!$A$61),(BF139+BG139)/1,BF139+BG139))</f>
        <v/>
      </c>
      <c r="BH140" s="12"/>
    </row>
    <row r="141" spans="1:60" ht="0.6" customHeight="1" thickBot="1" x14ac:dyDescent="0.4">
      <c r="A141" s="52"/>
      <c r="B141" s="66" t="str">
        <f>IF(RIGHT(C150,4)="cuht","171",IF(RIGHT(C150,4)="netu","172",IF(RIGHT(C150,4)="auht","173",IF(OR(RIGHT(C150,4)="ppou",RIGHT(C150,5)="prepa"),"360",IF(RIGHT(C150,4)="cpou","361",IF(OR(RIGHT(C150,4)="apou",RIGHT(C150,6)="molinf"),"363",IF(RIGHT(C150,4)="netp","364",IF(RIGHT(C150,4)="cmtr","365",IF(LEFT(C150,4)="form","873",IF(RIGHT(C150,7)="ce-cppt","902",""))))))))))</f>
        <v/>
      </c>
      <c r="C141" s="66" t="str">
        <f>IF(B141="","",IF(OR(B$3=Recap!$A$50,B$3=Recap!$A$51,B$3=Recap!$A$52,B$3=Recap!$A$53,B$3=Recap!$A$54,B$3=Recap!$A$55,B$3=Recap!$A$56,B$3=Recap!$A$57,B$3=Recap!$A$58,B$3=Recap!$A$59,B$3=Recap!$A$60,B$3=Recap!$A$61),(B153+C153)/1,B153+C153))</f>
        <v/>
      </c>
      <c r="D141" s="66" t="str">
        <f>IF(RIGHT(E150,4)="cuht","171",IF(RIGHT(E150,4)="netu","172",IF(RIGHT(E150,4)="auht","173",IF(OR(RIGHT(E150,4)="ppou",RIGHT(E150,5)="prepa"),"360",IF(RIGHT(E150,4)="cpou","361",IF(OR(RIGHT(E150,4)="apou",RIGHT(E150,6)="molinf"),"363",IF(RIGHT(E150,4)="netp","364",IF(RIGHT(E150,4)="cmtr","365",IF(LEFT(E150,4)="form","873",IF(RIGHT(E150,7)="ce-cppt","902",""))))))))))</f>
        <v>173</v>
      </c>
      <c r="E141" s="66">
        <f ca="1">IF(D141="","",IF(OR(D$3=Recap!$A$50,D$3=Recap!$A$51,D$3=Recap!$A$52,D$3=Recap!$A$53,D$3=Recap!$A$54,D$3=Recap!$A$55,D$3=Recap!$A$56,D$3=Recap!$A$57,D$3=Recap!$A$58,D$3=Recap!$A$59,D$3=Recap!$A$60,D$3=Recap!$A$61),(D153+E153)/1,D153+E153))</f>
        <v>173.29166666666666</v>
      </c>
      <c r="F141" s="66" t="str">
        <f>IF(RIGHT(G150,4)="cuht","171",IF(RIGHT(G150,4)="netu","172",IF(RIGHT(G150,4)="auht","173",IF(OR(RIGHT(G150,4)="ppou",RIGHT(G150,5)="prepa"),"360",IF(RIGHT(G150,4)="cpou","361",IF(OR(RIGHT(G150,4)="apou",RIGHT(G150,6)="molinf"),"363",IF(RIGHT(G150,4)="netp","364",IF(RIGHT(G150,4)="cmtr","365",IF(LEFT(G150,4)="form","873",IF(RIGHT(G150,7)="ce-cppt","902",""))))))))))</f>
        <v>363</v>
      </c>
      <c r="G141" s="66">
        <f ca="1">IF(F141="","",IF(OR(F$3=Recap!$A$50,F$3=Recap!$A$51,F$3=Recap!$A$52,F$3=Recap!$A$53,F$3=Recap!$A$54,F$3=Recap!$A$55,F$3=Recap!$A$56,F$3=Recap!$A$57,F$3=Recap!$A$58,F$3=Recap!$A$59,F$3=Recap!$A$60,F$3=Recap!$A$61),(F153+G153)/1,F153+G153))</f>
        <v>363.31666666666666</v>
      </c>
      <c r="H141" s="66" t="str">
        <f>IF(RIGHT(I150,4)="cuht","171",IF(RIGHT(I150,4)="netu","172",IF(RIGHT(I150,4)="auht","173",IF(OR(RIGHT(I150,4)="ppou",RIGHT(I150,5)="prepa"),"360",IF(RIGHT(I150,4)="cpou","361",IF(OR(RIGHT(I150,4)="apou",RIGHT(I150,6)="molinf"),"363",IF(RIGHT(I150,4)="netp","364",IF(RIGHT(I150,4)="cmtr","365",IF(LEFT(I150,4)="form","873",IF(RIGHT(I150,7)="ce-cppt","902",""))))))))))</f>
        <v>363</v>
      </c>
      <c r="I141" s="66">
        <f ca="1">IF(H141="","",IF(OR(H$3=Recap!$A$50,H$3=Recap!$A$51,H$3=Recap!$A$52,H$3=Recap!$A$53,H$3=Recap!$A$54,H$3=Recap!$A$55,H$3=Recap!$A$56,H$3=Recap!$A$57,H$3=Recap!$A$58,H$3=Recap!$A$59,H$3=Recap!$A$60,H$3=Recap!$A$61),(H153+I153)/1,H153+I153))</f>
        <v>363.31666666666666</v>
      </c>
      <c r="J141" s="66" t="str">
        <f>IF(RIGHT(K150,4)="cuht","171",IF(RIGHT(K150,4)="netu","172",IF(RIGHT(K150,4)="auht","173",IF(OR(RIGHT(K150,4)="ppou",RIGHT(K150,5)="prepa"),"360",IF(RIGHT(K150,4)="cpou","361",IF(OR(RIGHT(K150,4)="apou",RIGHT(K150,6)="molinf"),"363",IF(RIGHT(K150,4)="netp","364",IF(RIGHT(K150,4)="cmtr","365",IF(LEFT(K150,4)="form","873",IF(RIGHT(K150,7)="ce-cppt","902",""))))))))))</f>
        <v/>
      </c>
      <c r="K141" s="66" t="str">
        <f>IF(J141="","",IF(OR(J$3=Recap!$A$50,J$3=Recap!$A$51,J$3=Recap!$A$52,J$3=Recap!$A$53,J$3=Recap!$A$54,J$3=Recap!$A$55,J$3=Recap!$A$56,J$3=Recap!$A$57,J$3=Recap!$A$58,J$3=Recap!$A$59,J$3=Recap!$A$60,J$3=Recap!$A$61),(J153+K153)/1,J153+K153))</f>
        <v/>
      </c>
      <c r="L141" s="86" t="str">
        <f>IF(RIGHT(M150,4)="cuht","171",IF(RIGHT(M150,4)="netu","172",IF(RIGHT(M150,4)="auht","173",IF(OR(RIGHT(M150,4)="ppou",RIGHT(M150,5)="prepa"),"360",IF(RIGHT(M150,4)="cpou","361",IF(OR(RIGHT(M150,4)="apou",RIGHT(M150,6)="molinf"),"363",IF(RIGHT(M150,4)="netp","364",IF(RIGHT(M150,4)="cmtr","365",IF(LEFT(M150,4)="form","873",IF(RIGHT(M150,7)="ce-cppt","902",""))))))))))</f>
        <v/>
      </c>
      <c r="M141" s="86" t="str">
        <f>IF(L141="","",IF(OR(L$3=Recap!$A$50,L$3=Recap!$A$51,L$3=Recap!$A$52,L$3=Recap!$A$53,L$3=Recap!$A$54,L$3=Recap!$A$55,L$3=Recap!$A$56,L$3=Recap!$A$57,L$3=Recap!$A$58,L$3=Recap!$A$59,L$3=Recap!$A$60,L$3=Recap!$A$61),(L153+M153)/1,L153+M153))</f>
        <v/>
      </c>
      <c r="N141" s="86" t="str">
        <f>IF(RIGHT(O150,4)="cuht","171",IF(RIGHT(O150,4)="netu","172",IF(RIGHT(O150,4)="auht","173",IF(OR(RIGHT(O150,4)="ppou",RIGHT(O150,5)="prepa"),"360",IF(RIGHT(O150,4)="cpou","361",IF(OR(RIGHT(O150,4)="apou",RIGHT(O150,6)="molinf"),"363",IF(RIGHT(O150,4)="netp","364",IF(RIGHT(O150,4)="cmtr","365",IF(LEFT(O150,4)="form","873",IF(RIGHT(O150,7)="ce-cppt","902",""))))))))))</f>
        <v/>
      </c>
      <c r="O141" s="86" t="str">
        <f>IF(N141="","",IF(OR(N$3=Recap!$A$50,N$3=Recap!$A$51,N$3=Recap!$A$52,N$3=Recap!$A$53,N$3=Recap!$A$54,N$3=Recap!$A$55,N$3=Recap!$A$56,N$3=Recap!$A$57,N$3=Recap!$A$58,N$3=Recap!$A$59,N$3=Recap!$A$60,N$3=Recap!$A$61),(N153+O153)/1,N153+O153))</f>
        <v/>
      </c>
      <c r="P141" s="66" t="str">
        <f>IF(RIGHT(Q150,4)="cuht","171",IF(RIGHT(Q150,4)="netu","172",IF(RIGHT(Q150,4)="auht","173",IF(OR(RIGHT(Q150,4)="ppou",RIGHT(Q150,5)="prepa"),"360",IF(RIGHT(Q150,4)="cpou","361",IF(OR(RIGHT(Q150,4)="apou",RIGHT(Q150,6)="molinf"),"363",IF(RIGHT(Q150,4)="netp","364",IF(RIGHT(Q150,4)="cmtr","365",IF(LEFT(Q150,4)="form","873",IF(RIGHT(Q150,7)="ce-cppt","902",""))))))))))</f>
        <v>363</v>
      </c>
      <c r="Q141" s="66">
        <f ca="1">IF(P141="","",IF(OR(P$3=Recap!$A$50,P$3=Recap!$A$51,P$3=Recap!$A$52,P$3=Recap!$A$53,P$3=Recap!$A$54,P$3=Recap!$A$55,P$3=Recap!$A$56,P$3=Recap!$A$57,P$3=Recap!$A$58,P$3=Recap!$A$59,P$3=Recap!$A$60,P$3=Recap!$A$61),(P153+Q153)/1,P153+Q153))</f>
        <v>363.33333333333331</v>
      </c>
      <c r="R141" s="66" t="str">
        <f>IF(RIGHT(S150,4)="cuht","171",IF(RIGHT(S150,4)="netu","172",IF(RIGHT(S150,4)="auht","173",IF(OR(RIGHT(S150,4)="ppou",RIGHT(S150,5)="prepa"),"360",IF(RIGHT(S150,4)="cpou","361",IF(OR(RIGHT(S150,4)="apou",RIGHT(S150,6)="molinf"),"363",IF(RIGHT(S150,4)="netp","364",IF(RIGHT(S150,4)="cmtr","365",IF(LEFT(S150,4)="form","873",IF(RIGHT(S150,7)="ce-cppt","902",""))))))))))</f>
        <v>363</v>
      </c>
      <c r="S141" s="66">
        <f ca="1">IF(R141="","",IF(OR(R$3=Recap!$A$50,R$3=Recap!$A$51,R$3=Recap!$A$52,R$3=Recap!$A$53,R$3=Recap!$A$54,R$3=Recap!$A$55,R$3=Recap!$A$56,R$3=Recap!$A$57,R$3=Recap!$A$58,R$3=Recap!$A$59,R$3=Recap!$A$60,R$3=Recap!$A$61),(R153+S153)/1,R153+S153))</f>
        <v>363.31666666666666</v>
      </c>
      <c r="T141" s="66" t="str">
        <f>IF(RIGHT(U150,4)="cuht","171",IF(RIGHT(U150,4)="netu","172",IF(RIGHT(U150,4)="auht","173",IF(OR(RIGHT(U150,4)="ppou",RIGHT(U150,5)="prepa"),"360",IF(RIGHT(U150,4)="cpou","361",IF(OR(RIGHT(U150,4)="apou",RIGHT(U150,6)="molinf"),"363",IF(RIGHT(U150,4)="netp","364",IF(RIGHT(U150,4)="cmtr","365",IF(LEFT(U150,4)="form","873",IF(RIGHT(U150,7)="ce-cppt","902",""))))))))))</f>
        <v>363</v>
      </c>
      <c r="U141" s="66">
        <f ca="1">IF(T141="","",IF(OR(T$3=Recap!$A$50,T$3=Recap!$A$51,T$3=Recap!$A$52,T$3=Recap!$A$53,T$3=Recap!$A$54,T$3=Recap!$A$55,T$3=Recap!$A$56,T$3=Recap!$A$57,T$3=Recap!$A$58,T$3=Recap!$A$59,T$3=Recap!$A$60,T$3=Recap!$A$61),(T153+U153)/1,T153+U153))</f>
        <v>363.31666666666666</v>
      </c>
      <c r="V141" s="66" t="str">
        <f>IF(RIGHT(W150,4)="cuht","171",IF(RIGHT(W150,4)="netu","172",IF(RIGHT(W150,4)="auht","173",IF(OR(RIGHT(W150,4)="ppou",RIGHT(W150,5)="prepa"),"360",IF(RIGHT(W150,4)="cpou","361",IF(OR(RIGHT(W150,4)="apou",RIGHT(W150,6)="molinf"),"363",IF(RIGHT(W150,4)="netp","364",IF(RIGHT(W150,4)="cmtr","365",IF(LEFT(W150,4)="form","873",IF(RIGHT(W150,7)="ce-cppt","902",""))))))))))</f>
        <v/>
      </c>
      <c r="W141" s="66" t="str">
        <f>IF(V141="","",IF(OR(V$3=Recap!$A$50,V$3=Recap!$A$51,V$3=Recap!$A$52,V$3=Recap!$A$53,V$3=Recap!$A$54,V$3=Recap!$A$55,V$3=Recap!$A$56,V$3=Recap!$A$57,V$3=Recap!$A$58,V$3=Recap!$A$59,V$3=Recap!$A$60,V$3=Recap!$A$61),(V153+W153)/1,V153+W153))</f>
        <v/>
      </c>
      <c r="X141" s="66" t="str">
        <f>IF(RIGHT(Y150,4)="cuht","171",IF(RIGHT(Y150,4)="netu","172",IF(RIGHT(Y150,4)="auht","173",IF(OR(RIGHT(Y150,4)="ppou",RIGHT(Y150,5)="prepa"),"360",IF(RIGHT(Y150,4)="cpou","361",IF(OR(RIGHT(Y150,4)="apou",RIGHT(Y150,6)="molinf"),"363",IF(RIGHT(Y150,4)="netp","364",IF(RIGHT(Y150,4)="cmtr","365",IF(LEFT(Y150,4)="form","873",IF(RIGHT(Y150,7)="ce-cppt","902",""))))))))))</f>
        <v>363</v>
      </c>
      <c r="Y141" s="66">
        <f ca="1">IF(X141="","",IF(OR(X$3=Recap!$A$50,X$3=Recap!$A$51,X$3=Recap!$A$52,X$3=Recap!$A$53,X$3=Recap!$A$54,X$3=Recap!$A$55,X$3=Recap!$A$56,X$3=Recap!$A$57,X$3=Recap!$A$58,X$3=Recap!$A$59,X$3=Recap!$A$60,X$3=Recap!$A$61),(X153+Y153)/1,X153+Y153))</f>
        <v>363.31666666666666</v>
      </c>
      <c r="Z141" s="86" t="str">
        <f>IF(RIGHT(AA150,4)="cuht","171",IF(RIGHT(AA150,4)="netu","172",IF(RIGHT(AA150,4)="auht","173",IF(OR(RIGHT(AA150,4)="ppou",RIGHT(AA150,5)="prepa"),"360",IF(RIGHT(AA150,4)="cpou","361",IF(OR(RIGHT(AA150,4)="apou",RIGHT(AA150,6)="molinf"),"363",IF(RIGHT(AA150,4)="netp","364",IF(RIGHT(AA150,4)="cmtr","365",IF(LEFT(AA150,4)="form","873",IF(RIGHT(AA150,7)="ce-cppt","902",""))))))))))</f>
        <v/>
      </c>
      <c r="AA141" s="86" t="str">
        <f>IF(Z141="","",IF(OR(Z$3=Recap!$A$50,Z$3=Recap!$A$51,Z$3=Recap!$A$52,Z$3=Recap!$A$53,Z$3=Recap!$A$54,Z$3=Recap!$A$55,Z$3=Recap!$A$56,Z$3=Recap!$A$57,Z$3=Recap!$A$58,Z$3=Recap!$A$59,Z$3=Recap!$A$60,Z$3=Recap!$A$61),(Z153+AA153)/1,Z153+AA153))</f>
        <v/>
      </c>
      <c r="AB141" s="86" t="str">
        <f>IF(RIGHT(AC150,4)="cuht","171",IF(RIGHT(AC150,4)="netu","172",IF(RIGHT(AC150,4)="auht","173",IF(OR(RIGHT(AC150,4)="ppou",RIGHT(AC150,5)="prepa"),"360",IF(RIGHT(AC150,4)="cpou","361",IF(OR(RIGHT(AC150,4)="apou",RIGHT(AC150,6)="molinf"),"363",IF(RIGHT(AC150,4)="netp","364",IF(RIGHT(AC150,4)="cmtr","365",IF(LEFT(AC150,4)="form","873",IF(RIGHT(AC150,7)="ce-cppt","902",""))))))))))</f>
        <v/>
      </c>
      <c r="AC141" s="86" t="str">
        <f>IF(AB141="","",IF(OR(AB$3=Recap!$A$50,AB$3=Recap!$A$51,AB$3=Recap!$A$52,AB$3=Recap!$A$53,AB$3=Recap!$A$54,AB$3=Recap!$A$55,AB$3=Recap!$A$56,AB$3=Recap!$A$57,AB$3=Recap!$A$58,AB$3=Recap!$A$59,AB$3=Recap!$A$60,AB$3=Recap!$A$61),(AB153+AC153)/1,AB153+AC153))</f>
        <v/>
      </c>
      <c r="AD141" s="61"/>
      <c r="AE141" s="66" t="str">
        <f>IF(RIGHT(AF150,4)="cuht","171",IF(RIGHT(AF150,4)="netu","172",IF(RIGHT(AF150,4)="auht","173",IF(OR(RIGHT(AF150,4)="ppou",RIGHT(AF150,5)="prepa"),"360",IF(RIGHT(AF150,4)="cpou","361",IF(OR(RIGHT(AF150,4)="apou",RIGHT(AF150,6)="molinf"),"363",IF(RIGHT(AF150,4)="netp","364",IF(RIGHT(AF150,4)="cmtr","365",IF(LEFT(AF150,4)="form","873",IF(RIGHT(AF150,7)="ce-cppt","902",""))))))))))</f>
        <v>363</v>
      </c>
      <c r="AF141" s="66">
        <f ca="1">IF(AE141="","",IF(OR(AE$3=Recap!$A$50,AE$3=Recap!$A$51,AE$3=Recap!$A$52,AE$3=Recap!$A$53,AE$3=Recap!$A$54,AE$3=Recap!$A$55,AE$3=Recap!$A$56,AE$3=Recap!$A$57,AE$3=Recap!$A$58,AE$3=Recap!$A$59,AE$3=Recap!$A$60,AE$3=Recap!$A$61),(AE153+AF153)/1,AE153+AF153))</f>
        <v>363</v>
      </c>
      <c r="AG141" s="86" t="str">
        <f>IF(RIGHT(AH150,4)="cuht","171",IF(RIGHT(AH150,4)="netu","172",IF(RIGHT(AH150,4)="auht","173",IF(OR(RIGHT(AH150,4)="ppou",RIGHT(AH150,5)="prepa"),"360",IF(RIGHT(AH150,4)="cpou","361",IF(OR(RIGHT(AH150,4)="apou",RIGHT(AH150,6)="molinf"),"363",IF(RIGHT(AH150,4)="netp","364",IF(RIGHT(AH150,4)="cmtr","365",IF(LEFT(AH150,4)="form","873",IF(RIGHT(AH150,7)="ce-cppt","902",""))))))))))</f>
        <v/>
      </c>
      <c r="AH141" s="86" t="str">
        <f>IF(AG141="","",IF(OR(AG$3=Recap!$A$50,AG$3=Recap!$A$51,AG$3=Recap!$A$52,AG$3=Recap!$A$53,AG$3=Recap!$A$54,AG$3=Recap!$A$55,AG$3=Recap!$A$56,AG$3=Recap!$A$57,AG$3=Recap!$A$58,AG$3=Recap!$A$59,AG$3=Recap!$A$60,AG$3=Recap!$A$61),(AG153+AH153)/1,AG153+AH153))</f>
        <v/>
      </c>
      <c r="AI141" s="66" t="str">
        <f>IF(RIGHT(AJ150,4)="cuht","171",IF(RIGHT(AJ150,4)="netu","172",IF(RIGHT(AJ150,4)="auht","173",IF(OR(RIGHT(AJ150,4)="ppou",RIGHT(AJ150,5)="prepa"),"360",IF(RIGHT(AJ150,4)="cpou","361",IF(OR(RIGHT(AJ150,4)="apou",RIGHT(AJ150,6)="molinf"),"363",IF(RIGHT(AJ150,4)="netp","364",IF(RIGHT(AJ150,4)="cmtr","365",IF(LEFT(AJ150,4)="form","873",IF(RIGHT(AJ150,7)="ce-cppt","902",""))))))))))</f>
        <v>363</v>
      </c>
      <c r="AJ141" s="66">
        <f ca="1">IF(AI141="","",IF(OR(AI$3=Recap!$A$50,AI$3=Recap!$A$51,AI$3=Recap!$A$52,AI$3=Recap!$A$53,AI$3=Recap!$A$54,AI$3=Recap!$A$55,AI$3=Recap!$A$56,AI$3=Recap!$A$57,AI$3=Recap!$A$58,AI$3=Recap!$A$59,AI$3=Recap!$A$60,AI$3=Recap!$A$61),(AI153+AJ153)/1,AI153+AJ153))</f>
        <v>363</v>
      </c>
      <c r="AK141" s="66" t="str">
        <f>IF(RIGHT(AL150,4)="cuht","171",IF(RIGHT(AL150,4)="netu","172",IF(RIGHT(AL150,4)="auht","173",IF(OR(RIGHT(AL150,4)="ppou",RIGHT(AL150,5)="prepa"),"360",IF(RIGHT(AL150,4)="cpou","361",IF(OR(RIGHT(AL150,4)="apou",RIGHT(AL150,6)="molinf"),"363",IF(RIGHT(AL150,4)="netp","364",IF(RIGHT(AL150,4)="cmtr","365",IF(LEFT(AL150,4)="form","873",IF(RIGHT(AL150,7)="ce-cppt","902",""))))))))))</f>
        <v/>
      </c>
      <c r="AL141" s="66" t="str">
        <f>IF(AK141="","",IF(OR(AK$3=Recap!$A$50,AK$3=Recap!$A$51,AK$3=Recap!$A$52,AK$3=Recap!$A$53,AK$3=Recap!$A$54,AK$3=Recap!$A$55,AK$3=Recap!$A$56,AK$3=Recap!$A$57,AK$3=Recap!$A$58,AK$3=Recap!$A$59,AK$3=Recap!$A$60,AK$3=Recap!$A$61),(AK153+AL153)/1,AK153+AL153))</f>
        <v/>
      </c>
      <c r="AM141" s="66" t="str">
        <f>IF(RIGHT(AN150,4)="cuht","171",IF(RIGHT(AN150,4)="netu","172",IF(RIGHT(AN150,4)="auht","173",IF(OR(RIGHT(AN150,4)="ppou",RIGHT(AN150,5)="prepa"),"360",IF(RIGHT(AN150,4)="cpou","361",IF(OR(RIGHT(AN150,4)="apou",RIGHT(AN150,6)="molinf"),"363",IF(RIGHT(AN150,4)="netp","364",IF(RIGHT(AN150,4)="cmtr","365",IF(LEFT(AN150,4)="form","873",IF(RIGHT(AN150,7)="ce-cppt","902",""))))))))))</f>
        <v/>
      </c>
      <c r="AN141" s="66" t="str">
        <f>IF(AM141="","",IF(OR(AM$3=Recap!$A$50,AM$3=Recap!$A$51,AM$3=Recap!$A$52,AM$3=Recap!$A$53,AM$3=Recap!$A$54,AM$3=Recap!$A$55,AM$3=Recap!$A$56,AM$3=Recap!$A$57,AM$3=Recap!$A$58,AM$3=Recap!$A$59,AM$3=Recap!$A$60,AM$3=Recap!$A$61),(AM153+AN153)/1,AM153+AN153))</f>
        <v/>
      </c>
      <c r="AO141" s="86" t="str">
        <f>IF(RIGHT(AP150,4)="cuht","171",IF(RIGHT(AP150,4)="netu","172",IF(RIGHT(AP150,4)="auht","173",IF(OR(RIGHT(AP150,4)="ppou",RIGHT(AP150,5)="prepa"),"360",IF(RIGHT(AP150,4)="cpou","361",IF(OR(RIGHT(AP150,4)="apou",RIGHT(AP150,6)="molinf"),"363",IF(RIGHT(AP150,4)="netp","364",IF(RIGHT(AP150,4)="cmtr","365",IF(LEFT(AP150,4)="form","873",IF(RIGHT(AP150,7)="ce-cppt","902",""))))))))))</f>
        <v/>
      </c>
      <c r="AP141" s="86" t="str">
        <f>IF(AO141="","",IF(OR(AO$3=Recap!$A$50,AO$3=Recap!$A$51,AO$3=Recap!$A$52,AO$3=Recap!$A$53,AO$3=Recap!$A$54,AO$3=Recap!$A$55,AO$3=Recap!$A$56,AO$3=Recap!$A$57,AO$3=Recap!$A$58,AO$3=Recap!$A$59,AO$3=Recap!$A$60,AO$3=Recap!$A$61),(AO153+AP153)/1,AO153+AP153))</f>
        <v/>
      </c>
      <c r="AQ141" s="86" t="str">
        <f>IF(RIGHT(AR150,4)="cuht","171",IF(RIGHT(AR150,4)="netu","172",IF(RIGHT(AR150,4)="auht","173",IF(OR(RIGHT(AR150,4)="ppou",RIGHT(AR150,5)="prepa"),"360",IF(RIGHT(AR150,4)="cpou","361",IF(OR(RIGHT(AR150,4)="apou",RIGHT(AR150,6)="molinf"),"363",IF(RIGHT(AR150,4)="netp","364",IF(RIGHT(AR150,4)="cmtr","365",IF(LEFT(AR150,4)="form","873",IF(RIGHT(AR150,7)="ce-cppt","902",""))))))))))</f>
        <v/>
      </c>
      <c r="AR141" s="86" t="str">
        <f>IF(AQ141="","",IF(OR(AQ$3=Recap!$A$50,AQ$3=Recap!$A$51,AQ$3=Recap!$A$52,AQ$3=Recap!$A$53,AQ$3=Recap!$A$54,AQ$3=Recap!$A$55,AQ$3=Recap!$A$56,AQ$3=Recap!$A$57,AQ$3=Recap!$A$58,AQ$3=Recap!$A$59,AQ$3=Recap!$A$60,AQ$3=Recap!$A$61),(AQ153+AR153)/1,AQ153+AR153))</f>
        <v/>
      </c>
      <c r="AS141" s="61"/>
      <c r="AT141" s="66" t="str">
        <f>IF(RIGHT(AU150,4)="cuht","171",IF(RIGHT(AU150,4)="netu","172",IF(RIGHT(AU150,4)="auht","173",IF(OR(RIGHT(AU150,4)="ppou",RIGHT(AU150,5)="prepa"),"360",IF(RIGHT(AU150,4)="cpou","361",IF(OR(RIGHT(AU150,4)="apou",RIGHT(AU150,6)="molinf"),"363",IF(RIGHT(AU150,4)="netp","364",IF(RIGHT(AU150,4)="cmtr","365",IF(LEFT(AU150,4)="form","873",IF(RIGHT(AU150,7)="ce-cppt","902",""))))))))))</f>
        <v/>
      </c>
      <c r="AU141" s="66" t="str">
        <f>IF(AT141="","",IF(OR(AT$3=Recap!$A$50,AT$3=Recap!$A$51,AT$3=Recap!$A$52,AT$3=Recap!$A$53,AT$3=Recap!$A$54,AT$3=Recap!$A$55,AT$3=Recap!$A$56,AT$3=Recap!$A$57,AT$3=Recap!$A$58,AT$3=Recap!$A$59,AT$3=Recap!$A$60,AT$3=Recap!$A$61),(AT153+AU153)/1,AT153+AU153))</f>
        <v/>
      </c>
      <c r="AV141" s="86" t="str">
        <f>IF(RIGHT(AW150,4)="cuht","171",IF(RIGHT(AW150,4)="netu","172",IF(RIGHT(AW150,4)="auht","173",IF(OR(RIGHT(AW150,4)="ppou",RIGHT(AW150,5)="prepa"),"360",IF(RIGHT(AW150,4)="cpou","361",IF(OR(RIGHT(AW150,4)="apou",RIGHT(AW150,6)="molinf"),"363",IF(RIGHT(AW150,4)="netp","364",IF(RIGHT(AW150,4)="cmtr","365",IF(LEFT(AW150,4)="form","873",IF(RIGHT(AW150,7)="ce-cppt","902",""))))))))))</f>
        <v/>
      </c>
      <c r="AW141" s="86" t="str">
        <f>IF(AV141="","",IF(OR(AV$3=Recap!$A$50,AV$3=Recap!$A$51,AV$3=Recap!$A$52,AV$3=Recap!$A$53,AV$3=Recap!$A$54,AV$3=Recap!$A$55,AV$3=Recap!$A$56,AV$3=Recap!$A$57,AV$3=Recap!$A$58,AV$3=Recap!$A$59,AV$3=Recap!$A$60,AV$3=Recap!$A$61),(AV153+AW153)/1,AV153+AW153))</f>
        <v/>
      </c>
      <c r="AX141" s="66" t="str">
        <f>IF(RIGHT(AY150,4)="cuht","171",IF(RIGHT(AY150,4)="netu","172",IF(RIGHT(AY150,4)="auht","173",IF(OR(RIGHT(AY150,4)="ppou",RIGHT(AY150,5)="prepa"),"360",IF(RIGHT(AY150,4)="cpou","361",IF(OR(RIGHT(AY150,4)="apou",RIGHT(AY150,6)="molinf"),"363",IF(RIGHT(AY150,4)="netp","364",IF(RIGHT(AY150,4)="cmtr","365",IF(LEFT(AY150,4)="form","873",IF(RIGHT(AY150,7)="ce-cppt","902",""))))))))))</f>
        <v/>
      </c>
      <c r="AY141" s="66" t="str">
        <f>IF(AX141="","",IF(OR(AX$3=Recap!$A$50,AX$3=Recap!$A$51,AX$3=Recap!$A$52,AX$3=Recap!$A$53,AX$3=Recap!$A$54,AX$3=Recap!$A$55,AX$3=Recap!$A$56,AX$3=Recap!$A$57,AX$3=Recap!$A$58,AX$3=Recap!$A$59,AX$3=Recap!$A$60,AX$3=Recap!$A$61),(AX153+AY153)/1,AX153+AY153))</f>
        <v/>
      </c>
      <c r="AZ141" s="66" t="str">
        <f>IF(RIGHT(BA150,4)="cuht","171",IF(RIGHT(BA150,4)="netu","172",IF(RIGHT(BA150,4)="auht","173",IF(OR(RIGHT(BA150,4)="ppou",RIGHT(BA150,5)="prepa"),"360",IF(RIGHT(BA150,4)="cpou","361",IF(OR(RIGHT(BA150,4)="apou",RIGHT(BA150,6)="molinf"),"363",IF(RIGHT(BA150,4)="netp","364",IF(RIGHT(BA150,4)="cmtr","365",IF(LEFT(BA150,4)="form","873",IF(RIGHT(BA150,7)="ce-cppt","902",""))))))))))</f>
        <v/>
      </c>
      <c r="BA141" s="66" t="str">
        <f>IF(AZ141="","",IF(OR(AZ$3=Recap!$A$50,AZ$3=Recap!$A$51,AZ$3=Recap!$A$52,AZ$3=Recap!$A$53,AZ$3=Recap!$A$54,AZ$3=Recap!$A$55,AZ$3=Recap!$A$56,AZ$3=Recap!$A$57,AZ$3=Recap!$A$58,AZ$3=Recap!$A$59,AZ$3=Recap!$A$60,AZ$3=Recap!$A$61),(AZ153+BA153)/1,AZ153+BA153))</f>
        <v/>
      </c>
      <c r="BB141" s="66" t="str">
        <f>IF(RIGHT(BC150,4)="cuht","171",IF(RIGHT(BC150,4)="netu","172",IF(RIGHT(BC150,4)="auht","173",IF(OR(RIGHT(BC150,4)="ppou",RIGHT(BC150,5)="prepa"),"360",IF(RIGHT(BC150,4)="cpou","361",IF(OR(RIGHT(BC150,4)="apou",RIGHT(BC150,6)="molinf"),"363",IF(RIGHT(BC150,4)="netp","364",IF(RIGHT(BC150,4)="cmtr","365",IF(LEFT(BC150,4)="form","873",IF(RIGHT(BC150,7)="ce-cppt","902",""))))))))))</f>
        <v/>
      </c>
      <c r="BC141" s="66" t="str">
        <f>IF(BB141="","",IF(OR(BB$3=Recap!$A$50,BB$3=Recap!$A$51,BB$3=Recap!$A$52,BB$3=Recap!$A$53,BB$3=Recap!$A$54,BB$3=Recap!$A$55,BB$3=Recap!$A$56,BB$3=Recap!$A$57,BB$3=Recap!$A$58,BB$3=Recap!$A$59,BB$3=Recap!$A$60,BB$3=Recap!$A$61),(BB153+BC153)/1,BB153+BC153))</f>
        <v/>
      </c>
      <c r="BD141" s="66" t="str">
        <f>IF(RIGHT(BE150,4)="cuht","171",IF(RIGHT(BE150,4)="netu","172",IF(RIGHT(BE150,4)="auht","173",IF(OR(RIGHT(BE150,4)="ppou",RIGHT(BE150,5)="prepa"),"360",IF(RIGHT(BE150,4)="cpou","361",IF(OR(RIGHT(BE150,4)="apou",RIGHT(BE150,6)="molinf"),"363",IF(RIGHT(BE150,4)="netp","364",IF(RIGHT(BE150,4)="cmtr","365",IF(LEFT(BE150,4)="form","873",IF(RIGHT(BE150,7)="ce-cppt","902",""))))))))))</f>
        <v/>
      </c>
      <c r="BE141" s="66" t="str">
        <f>IF(BD141="","",IF(OR(BD$3=Recap!$A$50,BD$3=Recap!$A$51,BD$3=Recap!$A$52,BD$3=Recap!$A$53,BD$3=Recap!$A$54,BD$3=Recap!$A$55,BD$3=Recap!$A$56,BD$3=Recap!$A$57,BD$3=Recap!$A$58,BD$3=Recap!$A$59,BD$3=Recap!$A$60,BD$3=Recap!$A$61),(BD153+BE153)/1,BD153+BE153))</f>
        <v/>
      </c>
      <c r="BF141" s="66" t="str">
        <f>IF(RIGHT(BG150,4)="cuht","171",IF(RIGHT(BG150,4)="netu","172",IF(RIGHT(BG150,4)="auht","173",IF(OR(RIGHT(BG150,4)="ppou",RIGHT(BG150,5)="prepa"),"360",IF(RIGHT(BG150,4)="cpou","361",IF(OR(RIGHT(BG150,4)="apou",RIGHT(BG150,6)="molinf"),"363",IF(RIGHT(BG150,4)="netp","364",IF(RIGHT(BG150,4)="cmtr","365",IF(LEFT(BG150,4)="form","873",IF(RIGHT(BG150,7)="ce-cppt","902",""))))))))))</f>
        <v/>
      </c>
      <c r="BG141" s="66" t="str">
        <f>IF(BF141="","",IF(OR(BF$3=Recap!$A$50,BF$3=Recap!$A$51,BF$3=Recap!$A$52,BF$3=Recap!$A$53,BF$3=Recap!$A$54,BF$3=Recap!$A$55,BF$3=Recap!$A$56,BF$3=Recap!$A$57,BF$3=Recap!$A$58,BF$3=Recap!$A$59,BF$3=Recap!$A$60,BF$3=Recap!$A$61),(BF153+BG153)/1,BF153+BG153))</f>
        <v/>
      </c>
      <c r="BH141" s="12"/>
    </row>
    <row r="142" spans="1:60" ht="14.4" customHeight="1" x14ac:dyDescent="0.3">
      <c r="A142" s="125" t="s">
        <v>88</v>
      </c>
      <c r="B142" s="81"/>
      <c r="C142" s="100"/>
      <c r="D142" s="68"/>
      <c r="E142" s="112" t="s">
        <v>43</v>
      </c>
      <c r="F142" s="68">
        <v>0.33333333333333331</v>
      </c>
      <c r="G142" s="120" t="s">
        <v>39</v>
      </c>
      <c r="H142" s="68"/>
      <c r="I142" s="120"/>
      <c r="J142" s="68"/>
      <c r="K142" s="120"/>
      <c r="L142" s="79"/>
      <c r="M142" s="100"/>
      <c r="N142" s="79"/>
      <c r="O142" s="98"/>
      <c r="P142" s="55">
        <v>0.33333333333333331</v>
      </c>
      <c r="Q142" s="106" t="s">
        <v>45</v>
      </c>
      <c r="R142" s="55">
        <v>0.33333333333333331</v>
      </c>
      <c r="S142" s="106" t="s">
        <v>45</v>
      </c>
      <c r="T142" s="55">
        <v>0.33333333333333331</v>
      </c>
      <c r="U142" s="106" t="s">
        <v>45</v>
      </c>
      <c r="V142" s="57">
        <v>0.25</v>
      </c>
      <c r="W142" s="102" t="s">
        <v>56</v>
      </c>
      <c r="X142" s="55">
        <v>0.33333333333333331</v>
      </c>
      <c r="Y142" s="95" t="s">
        <v>45</v>
      </c>
      <c r="Z142" s="79"/>
      <c r="AA142" s="116"/>
      <c r="AB142" s="79"/>
      <c r="AC142" s="118"/>
      <c r="AD142" s="97">
        <f ca="1">SUM(P144:AC144)</f>
        <v>1.6750000000000003</v>
      </c>
      <c r="AE142" s="55">
        <v>0.33333333333333331</v>
      </c>
      <c r="AF142" s="106" t="s">
        <v>45</v>
      </c>
      <c r="AG142" s="79"/>
      <c r="AH142" s="116"/>
      <c r="AI142" s="55">
        <v>0.33333333333333331</v>
      </c>
      <c r="AJ142" s="106" t="s">
        <v>45</v>
      </c>
      <c r="AK142" s="55">
        <v>0.33333333333333331</v>
      </c>
      <c r="AL142" s="106" t="s">
        <v>45</v>
      </c>
      <c r="AM142" s="55">
        <v>0.33333333333333331</v>
      </c>
      <c r="AN142" s="106" t="s">
        <v>45</v>
      </c>
      <c r="AO142" s="79"/>
      <c r="AP142" s="116"/>
      <c r="AQ142" s="79"/>
      <c r="AR142" s="118"/>
      <c r="AS142" s="97">
        <f ca="1">SUM(AE144:AR144)</f>
        <v>0</v>
      </c>
      <c r="AT142" s="55"/>
      <c r="AU142" s="106"/>
      <c r="AV142" s="79"/>
      <c r="AW142" s="116"/>
      <c r="AX142" s="57"/>
      <c r="AY142" s="106"/>
      <c r="AZ142" s="57"/>
      <c r="BA142" s="106"/>
      <c r="BB142" s="57"/>
      <c r="BC142" s="106"/>
      <c r="BD142" s="57"/>
      <c r="BE142" s="106"/>
      <c r="BF142" s="57"/>
      <c r="BG142" s="122"/>
      <c r="BH142" s="124">
        <f ca="1">SUM(AT144:BG144)</f>
        <v>0</v>
      </c>
    </row>
    <row r="143" spans="1:60" ht="16.2" thickBot="1" x14ac:dyDescent="0.35">
      <c r="A143" s="126"/>
      <c r="B143" s="82"/>
      <c r="C143" s="101"/>
      <c r="D143" s="70"/>
      <c r="E143" s="113"/>
      <c r="F143" s="70">
        <v>0.68125000000000002</v>
      </c>
      <c r="G143" s="121"/>
      <c r="H143" s="70"/>
      <c r="I143" s="121"/>
      <c r="J143" s="70"/>
      <c r="K143" s="121"/>
      <c r="L143" s="80"/>
      <c r="M143" s="101"/>
      <c r="N143" s="80"/>
      <c r="O143" s="99"/>
      <c r="P143" s="77">
        <v>0.72916666666666663</v>
      </c>
      <c r="Q143" s="107"/>
      <c r="R143" s="56">
        <v>0.68125000000000002</v>
      </c>
      <c r="S143" s="107"/>
      <c r="T143" s="56">
        <v>0.68125000000000002</v>
      </c>
      <c r="U143" s="107"/>
      <c r="V143" s="58">
        <v>0.58333333333333337</v>
      </c>
      <c r="W143" s="103"/>
      <c r="X143" s="77">
        <v>0.70833333333333337</v>
      </c>
      <c r="Y143" s="96"/>
      <c r="Z143" s="80"/>
      <c r="AA143" s="117"/>
      <c r="AB143" s="80"/>
      <c r="AC143" s="119"/>
      <c r="AD143" s="97"/>
      <c r="AE143" s="56">
        <v>0.68125000000000002</v>
      </c>
      <c r="AF143" s="107"/>
      <c r="AG143" s="80"/>
      <c r="AH143" s="117"/>
      <c r="AI143" s="56">
        <v>0.68125000000000002</v>
      </c>
      <c r="AJ143" s="107"/>
      <c r="AK143" s="56">
        <v>0.68125000000000002</v>
      </c>
      <c r="AL143" s="107"/>
      <c r="AM143" s="56">
        <v>0.68125000000000002</v>
      </c>
      <c r="AN143" s="107"/>
      <c r="AO143" s="80"/>
      <c r="AP143" s="117"/>
      <c r="AQ143" s="80"/>
      <c r="AR143" s="119"/>
      <c r="AS143" s="97"/>
      <c r="AT143" s="56"/>
      <c r="AU143" s="107"/>
      <c r="AV143" s="80"/>
      <c r="AW143" s="117"/>
      <c r="AX143" s="58"/>
      <c r="AY143" s="107"/>
      <c r="AZ143" s="58"/>
      <c r="BA143" s="107"/>
      <c r="BB143" s="58"/>
      <c r="BC143" s="107"/>
      <c r="BD143" s="58"/>
      <c r="BE143" s="107"/>
      <c r="BF143" s="58"/>
      <c r="BG143" s="123"/>
      <c r="BH143" s="124"/>
    </row>
    <row r="144" spans="1:60" ht="15" customHeight="1" x14ac:dyDescent="0.35">
      <c r="A144" s="52"/>
      <c r="B144" s="66">
        <f ca="1">IF(B$3&gt;$BI$4,0,IF(OR(ISBLANK(B142),ISBLANK(B143),ISBLANK(C142),LEFT(C142,4)="jour",LEFT(C142,4)="form"),0,IF(COUNTIF(fériés,B$3)&gt;0,MOD((B143-B142),1)*1,MOD((B143-B142),1))))</f>
        <v>0</v>
      </c>
      <c r="C144" s="66">
        <f ca="1">IF(B$3&gt;$BI$4,0,IF(AND(ISNUMBER(B142),ISNUMBER(B143),OR(LEFT(C142,4)="jour",LEFT(C142,4)="form")),IF(COUNTIF(fériés,B$3)&gt;0,MOD(-$BH$4+(B143-B142),1)*1,MOD(-$BH$4+(B143-B142),1)),IF(AND(ISBLANK(B142),ISBLANK(B143)),IF(OR(C142="r",C142="c",C142="a",C142="m",C142="f",C142="cp",C142="s",C142="congé parent"),$BH$3,0),0)))</f>
        <v>0</v>
      </c>
      <c r="D144" s="66">
        <f ca="1">IF(D$3&gt;$BI$4,0,IF(OR(ISBLANK(D142),ISBLANK(D143),ISBLANK(E142),LEFT(E142,4)="jour",LEFT(E142,4)="form"),0,IF(COUNTIF(fériés,D$3)&gt;0,MOD((D143-D142),1)*1,MOD((D143-D142),1))))</f>
        <v>0</v>
      </c>
      <c r="E144" s="66">
        <f ca="1">IF(D$3&gt;$BI$4,0,IF(AND(ISNUMBER(D142),ISNUMBER(D143),OR(LEFT(E142,4)="jour",LEFT(E142,4)="form")),IF(COUNTIF(fériés,D$3)&gt;0,MOD(-$BH$4+(D143-D142),1)*1,MOD(-$BH$4+(D143-D142),1)),IF(AND(ISBLANK(D142),ISBLANK(D143)),IF(OR(E142="r",E142="c",E142="a",E142="m",E142="f",E142="cp",E142="s",E142="congé parent"),$BH$3,0),0)))</f>
        <v>0</v>
      </c>
      <c r="F144" s="66">
        <f ca="1">IF(F$3&gt;$BI$4,0,IF(OR(ISBLANK(F142),ISBLANK(F143),ISBLANK(G142),LEFT(G142,4)="jour",LEFT(G142,4)="form"),0,IF(COUNTIF(fériés,F$3)&gt;0,MOD((F143-F142),1)*1,MOD((F143-F142),1))))</f>
        <v>0</v>
      </c>
      <c r="G144" s="66">
        <f ca="1">IF(F$3&gt;$BI$4,0,IF(AND(ISNUMBER(F142),ISNUMBER(F143),OR(LEFT(G142,4)="jour",LEFT(G142,4)="form")),IF(COUNTIF(fériés,F$3)&gt;0,MOD(-$BH$4+(F143-F142),1)*1,MOD(-$BH$4+(F143-F142),1)),IF(AND(ISBLANK(F142),ISBLANK(F143)),IF(OR(G142="r",G142="c",G142="a",G142="m",G142="f",G142="cp",G142="s",G142="congé parent"),$BH$3,0),0)))</f>
        <v>0.31666666666666671</v>
      </c>
      <c r="H144" s="66">
        <f ca="1">IF(H$3&gt;$BI$4,0,IF(OR(ISBLANK(H142),ISBLANK(H143),ISBLANK(I142),LEFT(I142,4)="jour",LEFT(I142,4)="form"),0,IF(COUNTIF(fériés,H$3)&gt;0,MOD((H143-H142),1)*1,MOD((H143-H142),1))))</f>
        <v>0</v>
      </c>
      <c r="I144" s="66">
        <f ca="1">IF(H$3&gt;$BI$4,0,IF(AND(ISNUMBER(H142),ISNUMBER(H143),OR(LEFT(I142,4)="jour",LEFT(I142,4)="form")),IF(COUNTIF(fériés,H$3)&gt;0,MOD(-$BH$4+(H143-H142),1)*1,MOD(-$BH$4+(H143-H142),1)),IF(AND(ISBLANK(H142),ISBLANK(H143)),IF(OR(I142="r",I142="c",I142="a",I142="m",I142="f",I142="cp",I142="s",I142="congé parent"),$BH$3,0),0)))</f>
        <v>0</v>
      </c>
      <c r="J144" s="66">
        <f ca="1">IF(J$3&gt;$BI$4,0,IF(OR(ISBLANK(J142),ISBLANK(J143),ISBLANK(K142),LEFT(K142,4)="jour",LEFT(K142,4)="form"),0,IF(COUNTIF(fériés,J$3)&gt;0,MOD((J143-J142),1)*1,MOD((J143-J142),1))))</f>
        <v>0</v>
      </c>
      <c r="K144" s="66">
        <f ca="1">IF(J$3&gt;$BI$4,0,IF(AND(ISNUMBER(J142),ISNUMBER(J143),OR(LEFT(K142,4)="jour",LEFT(K142,4)="form")),IF(COUNTIF(fériés,J$3)&gt;0,MOD(-$BH$4+(J143-J142),1)*1,MOD(-$BH$4+(J143-J142),1)),IF(AND(ISBLANK(J142),ISBLANK(J143)),IF(OR(K142="r",K142="c",K142="a",K142="m",K142="f",K142="cp",K142="s",K142="congé parent"),$BH$3,0),0)))</f>
        <v>0</v>
      </c>
      <c r="L144" s="86">
        <f ca="1">IF(L$3&gt;$BI$4,0,IF(OR(ISBLANK(L142),ISBLANK(L143),ISBLANK(M142),LEFT(M142,4)="jour",LEFT(M142,4)="form"),0,IF(COUNTIF(fériés,L$3)&gt;0,MOD((L143-L142),1)*1,MOD((L143-L142),1))))</f>
        <v>0</v>
      </c>
      <c r="M144" s="86">
        <f ca="1">IF(L$3&gt;$BI$4,0,IF(AND(ISNUMBER(L142),ISNUMBER(L143),OR(LEFT(M142,4)="jour",LEFT(M142,4)="form")),IF(COUNTIF(fériés,L$3)&gt;0,MOD(-$BH$4+(L143-L142),1)*1,MOD(-$BH$4+(L143-L142),1)),IF(AND(ISBLANK(L142),ISBLANK(L143)),IF(OR(M142="r",M142="c",M142="a",M142="m",M142="f",M142="cp",M142="s",M142="congé parent"),$BH$3,0),0)))</f>
        <v>0</v>
      </c>
      <c r="N144" s="86">
        <f ca="1">IF(N$3&gt;$BI$4,0,IF(OR(ISBLANK(N142),ISBLANK(N143),ISBLANK(O142),LEFT(O142,4)="jour",LEFT(O142,4)="form"),0,IF(COUNTIF(fériés,N$3)&gt;0,MOD((N143-N142),1)*1,MOD((N143-N142),1))))</f>
        <v>0</v>
      </c>
      <c r="O144" s="86">
        <f ca="1">IF(N$3&gt;$BI$4,0,IF(AND(ISNUMBER(N142),ISNUMBER(N143),OR(LEFT(O142,4)="jour",LEFT(O142,4)="form")),IF(COUNTIF(fériés,N$3)&gt;0,MOD(-$BH$4+(N143-N142),1)*1,MOD(-$BH$4+(N143-N142),1)),IF(AND(ISBLANK(N142),ISBLANK(N143)),IF(OR(O142="r",O142="c",O142="a",O142="m",O142="f",O142="cp",O142="s",O142="congé parent"),$BH$3,0),0)))</f>
        <v>0</v>
      </c>
      <c r="P144" s="66">
        <f ca="1">IF(P$3&gt;$BI$4,0,IF(OR(ISBLANK(P142),ISBLANK(P143),ISBLANK(Q142),LEFT(Q142,4)="jour",LEFT(Q142,4)="form"),0,IF(COUNTIF(fériés,P$3)&gt;0,MOD((P143-P142),1)*1,MOD((P143-P142),1))))</f>
        <v>0</v>
      </c>
      <c r="Q144" s="66">
        <f ca="1">IF(P$3&gt;$BI$4,0,IF(AND(ISNUMBER(P142),ISNUMBER(P143),OR(LEFT(Q142,4)="jour",LEFT(Q142,4)="form")),IF(COUNTIF(fériés,P$3)&gt;0,MOD(-$BH$4+(P143-P142),1)*1,MOD(-$BH$4+(P143-P142),1)),IF(AND(ISBLANK(P142),ISBLANK(P143)),IF(OR(Q142="r",Q142="c",Q142="a",Q142="m",Q142="f",Q142="cp",Q142="s",Q142="congé parent"),$BH$3,0),0)))</f>
        <v>0.36458333333333331</v>
      </c>
      <c r="R144" s="66">
        <f ca="1">IF(R$3&gt;$BI$4,0,IF(OR(ISBLANK(R142),ISBLANK(R143),ISBLANK(S142),LEFT(S142,4)="jour",LEFT(S142,4)="form"),0,IF(COUNTIF(fériés,R$3)&gt;0,MOD((R143-R142),1)*1,MOD((R143-R142),1))))</f>
        <v>0</v>
      </c>
      <c r="S144" s="66">
        <f ca="1">IF(R$3&gt;$BI$4,0,IF(AND(ISNUMBER(R142),ISNUMBER(R143),OR(LEFT(S142,4)="jour",LEFT(S142,4)="form")),IF(COUNTIF(fériés,R$3)&gt;0,MOD(-$BH$4+(R143-R142),1)*1,MOD(-$BH$4+(R143-R142),1)),IF(AND(ISBLANK(R142),ISBLANK(R143)),IF(OR(S142="r",S142="c",S142="a",S142="m",S142="f",S142="cp",S142="s",S142="congé parent"),$BH$3,0),0)))</f>
        <v>0.31666666666666671</v>
      </c>
      <c r="T144" s="66">
        <f ca="1">IF(T$3&gt;$BI$4,0,IF(OR(ISBLANK(T142),ISBLANK(T143),ISBLANK(U142),LEFT(U142,4)="jour",LEFT(U142,4)="form"),0,IF(COUNTIF(fériés,T$3)&gt;0,MOD((T143-T142),1)*1,MOD((T143-T142),1))))</f>
        <v>0</v>
      </c>
      <c r="U144" s="66">
        <f ca="1">IF(T$3&gt;$BI$4,0,IF(AND(ISNUMBER(T142),ISNUMBER(T143),OR(LEFT(U142,4)="jour",LEFT(U142,4)="form")),IF(COUNTIF(fériés,T$3)&gt;0,MOD(-$BH$4+(T143-T142),1)*1,MOD(-$BH$4+(T143-T142),1)),IF(AND(ISBLANK(T142),ISBLANK(T143)),IF(OR(U142="r",U142="c",U142="a",U142="m",U142="f",U142="cp",U142="s",U142="congé parent"),$BH$3,0),0)))</f>
        <v>0.31666666666666671</v>
      </c>
      <c r="V144" s="66">
        <f ca="1">IF(V$3&gt;$BI$4,0,IF(OR(ISBLANK(V142),ISBLANK(V143),ISBLANK(W142),LEFT(W142,4)="jour",LEFT(W142,4)="form"),0,IF(COUNTIF(fériés,V$3)&gt;0,MOD((V143-V142),1)*1,MOD((V143-V142),1))))</f>
        <v>0.33333333333333337</v>
      </c>
      <c r="W144" s="66">
        <f ca="1">IF(V$3&gt;$BI$4,0,IF(AND(ISNUMBER(V142),ISNUMBER(V143),OR(LEFT(W142,4)="jour",LEFT(W142,4)="form")),IF(COUNTIF(fériés,V$3)&gt;0,MOD(-$BH$4+(V143-V142),1)*1,MOD(-$BH$4+(V143-V142),1)),IF(AND(ISBLANK(V142),ISBLANK(V143)),IF(OR(W142="r",W142="c",W142="a",W142="m",W142="f",W142="cp",W142="s",W142="congé parent"),$BH$3,0),0)))</f>
        <v>0</v>
      </c>
      <c r="X144" s="66">
        <f ca="1">IF(X$3&gt;$BI$4,0,IF(OR(ISBLANK(X142),ISBLANK(X143),ISBLANK(Y142),LEFT(Y142,4)="jour",LEFT(Y142,4)="form"),0,IF(COUNTIF(fériés,X$3)&gt;0,MOD((X143-X142),1)*1,MOD((X143-X142),1))))</f>
        <v>0</v>
      </c>
      <c r="Y144" s="66">
        <f ca="1">IF(X$3&gt;$BI$4,0,IF(AND(ISNUMBER(X142),ISNUMBER(X143),OR(LEFT(Y142,4)="jour",LEFT(Y142,4)="form")),IF(COUNTIF(fériés,X$3)&gt;0,MOD(-$BH$4+(X143-X142),1)*1,MOD(-$BH$4+(X143-X142),1)),IF(AND(ISBLANK(X142),ISBLANK(X143)),IF(OR(Y142="r",Y142="c",Y142="a",Y142="m",Y142="f",Y142="cp",Y142="s",Y142="congé parent"),$BH$3,0),0)))</f>
        <v>0.34375000000000006</v>
      </c>
      <c r="Z144" s="86">
        <f ca="1">IF(Z$3&gt;$BI$4,0,IF(OR(ISBLANK(Z142),ISBLANK(Z143),ISBLANK(AA142),LEFT(AA142,4)="jour",LEFT(AA142,4)="form"),0,IF(COUNTIF(fériés,Z$3)&gt;0,MOD((Z143-Z142),1)*1,MOD((Z143-Z142),1))))</f>
        <v>0</v>
      </c>
      <c r="AA144" s="86">
        <f ca="1">IF(Z$3&gt;$BI$4,0,IF(AND(ISNUMBER(Z142),ISNUMBER(Z143),OR(LEFT(AA142,4)="jour",LEFT(AA142,4)="form")),IF(COUNTIF(fériés,Z$3)&gt;0,MOD(-$BH$4+(Z143-Z142),1)*1,MOD(-$BH$4+(Z143-Z142),1)),IF(AND(ISBLANK(Z142),ISBLANK(Z143)),IF(OR(AA142="r",AA142="c",AA142="a",AA142="m",AA142="f",AA142="cp",AA142="s",AA142="congé parent"),$BH$3,0),0)))</f>
        <v>0</v>
      </c>
      <c r="AB144" s="86">
        <f ca="1">IF(AB$3&gt;$BI$4,0,IF(OR(ISBLANK(AB142),ISBLANK(AB143),ISBLANK(AC142),LEFT(AC142,4)="jour",LEFT(AC142,4)="form"),0,IF(COUNTIF(fériés,AB$3)&gt;0,MOD((AB143-AB142),1)*1,MOD((AB143-AB142),1))))</f>
        <v>0</v>
      </c>
      <c r="AC144" s="86">
        <f ca="1">IF(AB$3&gt;$BI$4,0,IF(AND(ISNUMBER(AB142),ISNUMBER(AB143),OR(LEFT(AC142,4)="jour",LEFT(AC142,4)="form")),IF(COUNTIF(fériés,AB$3)&gt;0,MOD(-$BH$4+(AB143-AB142),1)*1,MOD(-$BH$4+(AB143-AB142),1)),IF(AND(ISBLANK(AB142),ISBLANK(AB143)),IF(OR(AC142="r",AC142="c",AC142="a",AC142="m",AC142="f",AC142="cp",AC142="s",AC142="congé parent"),$BH$3,0),0)))</f>
        <v>0</v>
      </c>
      <c r="AD144" s="61"/>
      <c r="AE144" s="66">
        <f ca="1">IF(AE$3&gt;$BI$4,0,IF(OR(ISBLANK(AE142),ISBLANK(AE143),ISBLANK(AF142),LEFT(AF142,4)="jour",LEFT(AF142,4)="form"),0,IF(COUNTIF(fériés,AE$3)&gt;0,MOD((AE143-AE142),1)*1,MOD((AE143-AE142),1))))</f>
        <v>0</v>
      </c>
      <c r="AF144" s="66">
        <f ca="1">IF(AE$3&gt;$BI$4,0,IF(AND(ISNUMBER(AE142),ISNUMBER(AE143),OR(LEFT(AF142,4)="jour",LEFT(AF142,4)="form")),IF(COUNTIF(fériés,AE$3)&gt;0,MOD(-$BH$4+(AE143-AE142),1)*1,MOD(-$BH$4+(AE143-AE142),1)),IF(AND(ISBLANK(AE142),ISBLANK(AE143)),IF(OR(AF142="r",AF142="c",AF142="a",AF142="m",AF142="f",AF142="cp",AF142="s",AF142="congé parent"),$BH$3,0),0)))</f>
        <v>0</v>
      </c>
      <c r="AG144" s="86">
        <f ca="1">IF(AG$3&gt;$BI$4,0,IF(OR(ISBLANK(AG142),ISBLANK(AG143),ISBLANK(AH142),LEFT(AH142,4)="jour",LEFT(AH142,4)="form"),0,IF(COUNTIF(fériés,AG$3)&gt;0,MOD((AG143-AG142),1)*1,MOD((AG143-AG142),1))))</f>
        <v>0</v>
      </c>
      <c r="AH144" s="86">
        <f ca="1">IF(AG$3&gt;$BI$4,0,IF(AND(ISNUMBER(AG142),ISNUMBER(AG143),OR(LEFT(AH142,4)="jour",LEFT(AH142,4)="form")),IF(COUNTIF(fériés,AG$3)&gt;0,MOD(-$BH$4+(AG143-AG142),1)*1,MOD(-$BH$4+(AG143-AG142),1)),IF(AND(ISBLANK(AG142),ISBLANK(AG143)),IF(OR(AH142="r",AH142="c",AH142="a",AH142="m",AH142="f",AH142="cp",AH142="s",AH142="congé parent"),$BH$3,0),0)))</f>
        <v>0</v>
      </c>
      <c r="AI144" s="66">
        <f ca="1">IF(AI$3&gt;$BI$4,0,IF(OR(ISBLANK(AI142),ISBLANK(AI143),ISBLANK(AJ142),LEFT(AJ142,4)="jour",LEFT(AJ142,4)="form"),0,IF(COUNTIF(fériés,AI$3)&gt;0,MOD((AI143-AI142),1)*1,MOD((AI143-AI142),1))))</f>
        <v>0</v>
      </c>
      <c r="AJ144" s="66">
        <f ca="1">IF(AI$3&gt;$BI$4,0,IF(AND(ISNUMBER(AI142),ISNUMBER(AI143),OR(LEFT(AJ142,4)="jour",LEFT(AJ142,4)="form")),IF(COUNTIF(fériés,AI$3)&gt;0,MOD(-$BH$4+(AI143-AI142),1)*1,MOD(-$BH$4+(AI143-AI142),1)),IF(AND(ISBLANK(AI142),ISBLANK(AI143)),IF(OR(AJ142="r",AJ142="c",AJ142="a",AJ142="m",AJ142="f",AJ142="cp",AJ142="s",AJ142="congé parent"),$BH$3,0),0)))</f>
        <v>0</v>
      </c>
      <c r="AK144" s="66">
        <f ca="1">IF(AK$3&gt;$BI$4,0,IF(OR(ISBLANK(AK142),ISBLANK(AK143),ISBLANK(AL142),LEFT(AL142,4)="jour",LEFT(AL142,4)="form"),0,IF(COUNTIF(fériés,AK$3)&gt;0,MOD((AK143-AK142),1)*1,MOD((AK143-AK142),1))))</f>
        <v>0</v>
      </c>
      <c r="AL144" s="66">
        <f ca="1">IF(AK$3&gt;$BI$4,0,IF(AND(ISNUMBER(AK142),ISNUMBER(AK143),OR(LEFT(AL142,4)="jour",LEFT(AL142,4)="form")),IF(COUNTIF(fériés,AK$3)&gt;0,MOD(-$BH$4+(AK143-AK142),1)*1,MOD(-$BH$4+(AK143-AK142),1)),IF(AND(ISBLANK(AK142),ISBLANK(AK143)),IF(OR(AL142="r",AL142="c",AL142="a",AL142="m",AL142="f",AL142="cp",AL142="s",AL142="congé parent"),$BH$3,0),0)))</f>
        <v>0</v>
      </c>
      <c r="AM144" s="66">
        <f ca="1">IF(AM$3&gt;$BI$4,0,IF(OR(ISBLANK(AM142),ISBLANK(AM143),ISBLANK(AN142),LEFT(AN142,4)="jour",LEFT(AN142,4)="form"),0,IF(COUNTIF(fériés,AM$3)&gt;0,MOD((AM143-AM142),1)*1,MOD((AM143-AM142),1))))</f>
        <v>0</v>
      </c>
      <c r="AN144" s="66">
        <f ca="1">IF(AM$3&gt;$BI$4,0,IF(AND(ISNUMBER(AM142),ISNUMBER(AM143),OR(LEFT(AN142,4)="jour",LEFT(AN142,4)="form")),IF(COUNTIF(fériés,AM$3)&gt;0,MOD(-$BH$4+(AM143-AM142),1)*1,MOD(-$BH$4+(AM143-AM142),1)),IF(AND(ISBLANK(AM142),ISBLANK(AM143)),IF(OR(AN142="r",AN142="c",AN142="a",AN142="m",AN142="f",AN142="cp",AN142="s",AN142="congé parent"),$BH$3,0),0)))</f>
        <v>0</v>
      </c>
      <c r="AO144" s="86">
        <f ca="1">IF(AO$3&gt;$BI$4,0,IF(OR(ISBLANK(AO142),ISBLANK(AO143),ISBLANK(AP142),LEFT(AP142,4)="jour",LEFT(AP142,4)="form"),0,IF(COUNTIF(fériés,AO$3)&gt;0,MOD((AO143-AO142),1)*1,MOD((AO143-AO142),1))))</f>
        <v>0</v>
      </c>
      <c r="AP144" s="86">
        <f ca="1">IF(AO$3&gt;$BI$4,0,IF(AND(ISNUMBER(AO142),ISNUMBER(AO143),OR(LEFT(AP142,4)="jour",LEFT(AP142,4)="form")),IF(COUNTIF(fériés,AO$3)&gt;0,MOD(-$BH$4+(AO143-AO142),1)*1,MOD(-$BH$4+(AO143-AO142),1)),IF(AND(ISBLANK(AO142),ISBLANK(AO143)),IF(OR(AP142="r",AP142="c",AP142="a",AP142="m",AP142="f",AP142="cp",AP142="s",AP142="congé parent"),$BH$3,0),0)))</f>
        <v>0</v>
      </c>
      <c r="AQ144" s="86">
        <f ca="1">IF(AQ$3&gt;$BI$4,0,IF(OR(ISBLANK(AQ142),ISBLANK(AQ143),ISBLANK(AR142),LEFT(AR142,4)="jour",LEFT(AR142,4)="form"),0,IF(COUNTIF(fériés,AQ$3)&gt;0,MOD((AQ143-AQ142),1)*1,MOD((AQ143-AQ142),1))))</f>
        <v>0</v>
      </c>
      <c r="AR144" s="86">
        <f ca="1">IF(AQ$3&gt;$BI$4,0,IF(AND(ISNUMBER(AQ142),ISNUMBER(AQ143),OR(LEFT(AR142,4)="jour",LEFT(AR142,4)="form")),IF(COUNTIF(fériés,AQ$3)&gt;0,MOD(-$BH$4+(AQ143-AQ142),1)*1,MOD(-$BH$4+(AQ143-AQ142),1)),IF(AND(ISBLANK(AQ142),ISBLANK(AQ143)),IF(OR(AR142="r",AR142="c",AR142="a",AR142="m",AR142="f",AR142="cp",AR142="s",AR142="congé parent"),$BH$3,0),0)))</f>
        <v>0</v>
      </c>
      <c r="AS144" s="61"/>
      <c r="AT144" s="66">
        <f ca="1">IF(AT$3&gt;$BI$4,0,IF(OR(ISBLANK(AT142),ISBLANK(AT143),ISBLANK(AU142),LEFT(AU142,4)="jour",LEFT(AU142,4)="form"),0,IF(COUNTIF(fériés,AT$3)&gt;0,MOD((AT143-AT142),1)*1,MOD((AT143-AT142),1))))</f>
        <v>0</v>
      </c>
      <c r="AU144" s="66">
        <f ca="1">IF(AT$3&gt;$BI$4,0,IF(AND(ISNUMBER(AT142),ISNUMBER(AT143),OR(LEFT(AU142,4)="jour",LEFT(AU142,4)="form")),IF(COUNTIF(fériés,AT$3)&gt;0,MOD(-$BH$4+(AT143-AT142),1)*1,MOD(-$BH$4+(AT143-AT142),1)),IF(AND(ISBLANK(AT142),ISBLANK(AT143)),IF(OR(AU142="r",AU142="c",AU142="a",AU142="m",AU142="f",AU142="cp",AU142="s",AU142="congé parent"),$BH$3,0),0)))</f>
        <v>0</v>
      </c>
      <c r="AV144" s="86">
        <f ca="1">IF(AV$3&gt;$BI$4,0,IF(OR(ISBLANK(AV142),ISBLANK(AV143),ISBLANK(AW142),LEFT(AW142,4)="jour",LEFT(AW142,4)="form"),0,IF(COUNTIF(fériés,AV$3)&gt;0,MOD((AV143-AV142),1)*1,MOD((AV143-AV142),1))))</f>
        <v>0</v>
      </c>
      <c r="AW144" s="86">
        <f ca="1">IF(AV$3&gt;$BI$4,0,IF(AND(ISNUMBER(AV142),ISNUMBER(AV143),OR(LEFT(AW142,4)="jour",LEFT(AW142,4)="form")),IF(COUNTIF(fériés,AV$3)&gt;0,MOD(-$BH$4+(AV143-AV142),1)*1,MOD(-$BH$4+(AV143-AV142),1)),IF(AND(ISBLANK(AV142),ISBLANK(AV143)),IF(OR(AW142="r",AW142="c",AW142="a",AW142="m",AW142="f",AW142="cp",AW142="s",AW142="congé parent"),$BH$3,0),0)))</f>
        <v>0</v>
      </c>
      <c r="AX144" s="66">
        <f ca="1">IF(AX$3&gt;$BI$4,0,IF(OR(ISBLANK(AX142),ISBLANK(AX143),ISBLANK(AY142),LEFT(AY142,4)="jour",LEFT(AY142,4)="form"),0,IF(COUNTIF(fériés,AX$3)&gt;0,MOD((AX143-AX142),1)*1,MOD((AX143-AX142),1))))</f>
        <v>0</v>
      </c>
      <c r="AY144" s="66">
        <f ca="1">IF(AX$3&gt;$BI$4,0,IF(AND(ISNUMBER(AX142),ISNUMBER(AX143),OR(LEFT(AY142,4)="jour",LEFT(AY142,4)="form")),IF(COUNTIF(fériés,AX$3)&gt;0,MOD(-$BH$4+(AX143-AX142),1)*1,MOD(-$BH$4+(AX143-AX142),1)),IF(AND(ISBLANK(AX142),ISBLANK(AX143)),IF(OR(AY142="r",AY142="c",AY142="a",AY142="m",AY142="f",AY142="cp",AY142="s",AY142="congé parent"),$BH$3,0),0)))</f>
        <v>0</v>
      </c>
      <c r="AZ144" s="66">
        <f ca="1">IF(AZ$3&gt;$BI$4,0,IF(OR(ISBLANK(AZ142),ISBLANK(AZ143),ISBLANK(BA142),LEFT(BA142,4)="jour",LEFT(BA142,4)="form"),0,IF(COUNTIF(fériés,AZ$3)&gt;0,MOD((AZ143-AZ142),1)*1,MOD((AZ143-AZ142),1))))</f>
        <v>0</v>
      </c>
      <c r="BA144" s="66">
        <f ca="1">IF(AZ$3&gt;$BI$4,0,IF(AND(ISNUMBER(AZ142),ISNUMBER(AZ143),OR(LEFT(BA142,4)="jour",LEFT(BA142,4)="form")),IF(COUNTIF(fériés,AZ$3)&gt;0,MOD(-$BH$4+(AZ143-AZ142),1)*1,MOD(-$BH$4+(AZ143-AZ142),1)),IF(AND(ISBLANK(AZ142),ISBLANK(AZ143)),IF(OR(BA142="r",BA142="c",BA142="a",BA142="m",BA142="f",BA142="cp",BA142="s",BA142="congé parent"),$BH$3,0),0)))</f>
        <v>0</v>
      </c>
      <c r="BB144" s="66">
        <f ca="1">IF(BB$3&gt;$BI$4,0,IF(OR(ISBLANK(BB142),ISBLANK(BB143),ISBLANK(BC142),LEFT(BC142,4)="jour",LEFT(BC142,4)="form"),0,IF(COUNTIF(fériés,BB$3)&gt;0,MOD((BB143-BB142),1)*1,MOD((BB143-BB142),1))))</f>
        <v>0</v>
      </c>
      <c r="BC144" s="66">
        <f ca="1">IF(BB$3&gt;$BI$4,0,IF(AND(ISNUMBER(BB142),ISNUMBER(BB143),OR(LEFT(BC142,4)="jour",LEFT(BC142,4)="form")),IF(COUNTIF(fériés,BB$3)&gt;0,MOD(-$BH$4+(BB143-BB142),1)*1,MOD(-$BH$4+(BB143-BB142),1)),IF(AND(ISBLANK(BB142),ISBLANK(BB143)),IF(OR(BC142="r",BC142="c",BC142="a",BC142="m",BC142="f",BC142="cp",BC142="s",BC142="congé parent"),$BH$3,0),0)))</f>
        <v>0</v>
      </c>
      <c r="BD144" s="66">
        <f ca="1">IF(BD$3&gt;$BI$4,0,IF(OR(ISBLANK(BD142),ISBLANK(BD143),ISBLANK(BE142),LEFT(BE142,4)="jour",LEFT(BE142,4)="form"),0,IF(COUNTIF(fériés,BD$3)&gt;0,MOD((BD143-BD142),1)*1,MOD((BD143-BD142),1))))</f>
        <v>0</v>
      </c>
      <c r="BE144" s="66">
        <f ca="1">IF(BD$3&gt;$BI$4,0,IF(AND(ISNUMBER(BD142),ISNUMBER(BD143),OR(LEFT(BE142,4)="jour",LEFT(BE142,4)="form")),IF(COUNTIF(fériés,BD$3)&gt;0,MOD(-$BH$4+(BD143-BD142),1)*1,MOD(-$BH$4+(BD143-BD142),1)),IF(AND(ISBLANK(BD142),ISBLANK(BD143)),IF(OR(BE142="r",BE142="c",BE142="a",BE142="m",BE142="f",BE142="cp",BE142="s",BE142="congé parent"),$BH$3,0),0)))</f>
        <v>0</v>
      </c>
      <c r="BF144" s="66">
        <f ca="1">IF(BF$3&gt;$BI$4,0,IF(OR(ISBLANK(BF142),ISBLANK(BF143),ISBLANK(BG142),LEFT(BG142,4)="jour",LEFT(BG142,4)="form"),0,IF(COUNTIF(fériés,BF$3)&gt;0,MOD((BF143-BF142),1)*1,MOD((BF143-BF142),1))))</f>
        <v>0</v>
      </c>
      <c r="BG144" s="66">
        <f ca="1">IF(BF$3&gt;$BI$4,0,IF(AND(ISNUMBER(BF142),ISNUMBER(BF143),OR(LEFT(BG142,4)="jour",LEFT(BG142,4)="form")),IF(COUNTIF(fériés,BF$3)&gt;0,MOD(-$BH$4+(BF143-BF142),1)*1,MOD(-$BH$4+(BF143-BF142),1)),IF(AND(ISBLANK(BF142),ISBLANK(BF143)),IF(OR(BG142="r",BG142="c",BG142="a",BG142="m",BG142="f",BG142="cp",BG142="s",BG142="congé parent"),$BH$3,0),0)))</f>
        <v>0</v>
      </c>
      <c r="BH144" s="12">
        <f ca="1">SUM(B144:BG144)</f>
        <v>1.9916666666666667</v>
      </c>
    </row>
    <row r="145" spans="1:60" ht="15.6" customHeight="1" thickBot="1" x14ac:dyDescent="0.4">
      <c r="A145" s="52"/>
      <c r="B145" s="66" t="str">
        <f>IF(RIGHT(C142,4)="cuht","171",IF(RIGHT(C142,4)="netu","172",IF(RIGHT(C142,4)="auht","173",IF(OR(RIGHT(C142,4)="ppou",RIGHT(C142,5)="prepa"),"360",IF(RIGHT(C142,4)="cpou","361",IF(OR(RIGHT(C142,4)="apou",RIGHT(C142,6)="molinf"),"363",IF(RIGHT(C142,4)="netp","364",IF(RIGHT(C142,4)="cmtr","365",IF(LEFT(C142,4)="form","873",IF(RIGHT(C142,7)="ce-cppt","902",""))))))))))</f>
        <v/>
      </c>
      <c r="C145" s="66" t="str">
        <f>IF(B145="","",IF(OR(B$3=Recap!$A$50,B$3=Recap!$A$51,B$3=Recap!$A$52,B$3=Recap!$A$53,B$3=Recap!$A$54,B$3=Recap!$A$55,B$3=Recap!$A$56,B$3=Recap!$A$57,B$3=Recap!$A$58,B$3=Recap!$A$59,B$3=Recap!$A$60,B$3=Recap!$A$61),(B144+C144)/1,B144+C144))</f>
        <v/>
      </c>
      <c r="D145" s="66" t="str">
        <f>IF(RIGHT(E142,4)="cuht","171",IF(RIGHT(E142,4)="netu","172",IF(RIGHT(E142,4)="auht","173",IF(OR(RIGHT(E142,4)="ppou",RIGHT(E142,5)="prepa"),"360",IF(RIGHT(E142,4)="cpou","361",IF(OR(RIGHT(E142,4)="apou",RIGHT(E142,6)="molinf"),"363",IF(RIGHT(E142,4)="netp","364",IF(RIGHT(E142,4)="cmtr","365",IF(LEFT(E142,4)="form","873",IF(RIGHT(E142,7)="ce-cppt","902",""))))))))))</f>
        <v/>
      </c>
      <c r="E145" s="66" t="str">
        <f>IF(D145="","",IF(OR(D$3=Recap!$A$50,D$3=Recap!$A$51,D$3=Recap!$A$52,D$3=Recap!$A$53,D$3=Recap!$A$54,D$3=Recap!$A$55,D$3=Recap!$A$56,D$3=Recap!$A$57,D$3=Recap!$A$58,D$3=Recap!$A$59,D$3=Recap!$A$60,D$3=Recap!$A$61),(D144+E144)/1,D144+E144))</f>
        <v/>
      </c>
      <c r="F145" s="66" t="str">
        <f>IF(RIGHT(G142,4)="cuht","171",IF(RIGHT(G142,4)="netu","172",IF(RIGHT(G142,4)="auht","173",IF(OR(RIGHT(G142,4)="ppou",RIGHT(G142,5)="prepa"),"360",IF(RIGHT(G142,4)="cpou","361",IF(OR(RIGHT(G142,4)="apou",RIGHT(G142,6)="molinf"),"363",IF(RIGHT(G142,4)="netp","364",IF(RIGHT(G142,4)="cmtr","365",IF(LEFT(G142,4)="form","873",IF(RIGHT(G142,7)="ce-cppt","902",""))))))))))</f>
        <v>363</v>
      </c>
      <c r="G145" s="66">
        <f ca="1">IF(F145="","",IF(OR(F$3=Recap!$A$50,F$3=Recap!$A$51,F$3=Recap!$A$52,F$3=Recap!$A$53,F$3=Recap!$A$54,F$3=Recap!$A$55,F$3=Recap!$A$56,F$3=Recap!$A$57,F$3=Recap!$A$58,F$3=Recap!$A$59,F$3=Recap!$A$60,F$3=Recap!$A$61),(F144+G144)/1,F144+G144))</f>
        <v>0.31666666666666671</v>
      </c>
      <c r="H145" s="66" t="str">
        <f>IF(RIGHT(I142,4)="cuht","171",IF(RIGHT(I142,4)="netu","172",IF(RIGHT(I142,4)="auht","173",IF(OR(RIGHT(I142,4)="ppou",RIGHT(I142,5)="prepa"),"360",IF(RIGHT(I142,4)="cpou","361",IF(OR(RIGHT(I142,4)="apou",RIGHT(I142,6)="molinf"),"363",IF(RIGHT(I142,4)="netp","364",IF(RIGHT(I142,4)="cmtr","365",IF(LEFT(I142,4)="form","873",IF(RIGHT(I142,7)="ce-cppt","902",""))))))))))</f>
        <v/>
      </c>
      <c r="I145" s="66" t="str">
        <f>IF(H145="","",IF(OR(H$3=Recap!$A$50,H$3=Recap!$A$51,H$3=Recap!$A$52,H$3=Recap!$A$53,H$3=Recap!$A$54,H$3=Recap!$A$55,H$3=Recap!$A$56,H$3=Recap!$A$57,H$3=Recap!$A$58,H$3=Recap!$A$59,H$3=Recap!$A$60,H$3=Recap!$A$61),(H144+I144)/1,H144+I144))</f>
        <v/>
      </c>
      <c r="J145" s="66" t="str">
        <f>IF(RIGHT(K142,4)="cuht","171",IF(RIGHT(K142,4)="netu","172",IF(RIGHT(K142,4)="auht","173",IF(OR(RIGHT(K142,4)="ppou",RIGHT(K142,5)="prepa"),"360",IF(RIGHT(K142,4)="cpou","361",IF(OR(RIGHT(K142,4)="apou",RIGHT(K142,6)="molinf"),"363",IF(RIGHT(K142,4)="netp","364",IF(RIGHT(K142,4)="cmtr","365",IF(LEFT(K142,4)="form","873",IF(RIGHT(K142,7)="ce-cppt","902",""))))))))))</f>
        <v/>
      </c>
      <c r="K145" s="66" t="str">
        <f>IF(J145="","",IF(OR(J$3=Recap!$A$50,J$3=Recap!$A$51,J$3=Recap!$A$52,J$3=Recap!$A$53,J$3=Recap!$A$54,J$3=Recap!$A$55,J$3=Recap!$A$56,J$3=Recap!$A$57,J$3=Recap!$A$58,J$3=Recap!$A$59,J$3=Recap!$A$60,J$3=Recap!$A$61),(J144+K144)/1,J144+K144))</f>
        <v/>
      </c>
      <c r="L145" s="86" t="str">
        <f>IF(RIGHT(M142,4)="cuht","171",IF(RIGHT(M142,4)="netu","172",IF(RIGHT(M142,4)="auht","173",IF(OR(RIGHT(M142,4)="ppou",RIGHT(M142,5)="prepa"),"360",IF(RIGHT(M142,4)="cpou","361",IF(OR(RIGHT(M142,4)="apou",RIGHT(M142,6)="molinf"),"363",IF(RIGHT(M142,4)="netp","364",IF(RIGHT(M142,4)="cmtr","365",IF(LEFT(M142,4)="form","873",IF(RIGHT(M142,7)="ce-cppt","902",""))))))))))</f>
        <v/>
      </c>
      <c r="M145" s="86" t="str">
        <f>IF(L145="","",IF(OR(L$3=Recap!$A$50,L$3=Recap!$A$51,L$3=Recap!$A$52,L$3=Recap!$A$53,L$3=Recap!$A$54,L$3=Recap!$A$55,L$3=Recap!$A$56,L$3=Recap!$A$57,L$3=Recap!$A$58,L$3=Recap!$A$59,L$3=Recap!$A$60,L$3=Recap!$A$61),(L144+M144)/1,L144+M144))</f>
        <v/>
      </c>
      <c r="N145" s="86" t="str">
        <f>IF(RIGHT(O142,4)="cuht","171",IF(RIGHT(O142,4)="netu","172",IF(RIGHT(O142,4)="auht","173",IF(OR(RIGHT(O142,4)="ppou",RIGHT(O142,5)="prepa"),"360",IF(RIGHT(O142,4)="cpou","361",IF(OR(RIGHT(O142,4)="apou",RIGHT(O142,6)="molinf"),"363",IF(RIGHT(O142,4)="netp","364",IF(RIGHT(O142,4)="cmtr","365",IF(LEFT(O142,4)="form","873",IF(RIGHT(O142,7)="ce-cppt","902",""))))))))))</f>
        <v/>
      </c>
      <c r="O145" s="86" t="str">
        <f>IF(N145="","",IF(OR(N$3=Recap!$A$50,N$3=Recap!$A$51,N$3=Recap!$A$52,N$3=Recap!$A$53,N$3=Recap!$A$54,N$3=Recap!$A$55,N$3=Recap!$A$56,N$3=Recap!$A$57,N$3=Recap!$A$58,N$3=Recap!$A$59,N$3=Recap!$A$60,N$3=Recap!$A$61),(N144+O144)/1,N144+O144))</f>
        <v/>
      </c>
      <c r="P145" s="66" t="str">
        <f>IF(RIGHT(Q142,4)="cuht","171",IF(RIGHT(Q142,4)="netu","172",IF(RIGHT(Q142,4)="auht","173",IF(OR(RIGHT(Q142,4)="ppou",RIGHT(Q142,5)="prepa"),"360",IF(RIGHT(Q142,4)="cpou","361",IF(OR(RIGHT(Q142,4)="apou",RIGHT(Q142,6)="molinf"),"363",IF(RIGHT(Q142,4)="netp","364",IF(RIGHT(Q142,4)="cmtr","365",IF(LEFT(Q142,4)="form","873",IF(RIGHT(Q142,7)="ce-cppt","902",""))))))))))</f>
        <v>363</v>
      </c>
      <c r="Q145" s="66">
        <f ca="1">IF(P145="","",IF(OR(P$3=Recap!$A$50,P$3=Recap!$A$51,P$3=Recap!$A$52,P$3=Recap!$A$53,P$3=Recap!$A$54,P$3=Recap!$A$55,P$3=Recap!$A$56,P$3=Recap!$A$57,P$3=Recap!$A$58,P$3=Recap!$A$59,P$3=Recap!$A$60,P$3=Recap!$A$61),(P144+Q144)/1,P144+Q144))</f>
        <v>0.36458333333333331</v>
      </c>
      <c r="R145" s="66" t="str">
        <f>IF(RIGHT(S142,4)="cuht","171",IF(RIGHT(S142,4)="netu","172",IF(RIGHT(S142,4)="auht","173",IF(OR(RIGHT(S142,4)="ppou",RIGHT(S142,5)="prepa"),"360",IF(RIGHT(S142,4)="cpou","361",IF(OR(RIGHT(S142,4)="apou",RIGHT(S142,6)="molinf"),"363",IF(RIGHT(S142,4)="netp","364",IF(RIGHT(S142,4)="cmtr","365",IF(LEFT(S142,4)="form","873",IF(RIGHT(S142,7)="ce-cppt","902",""))))))))))</f>
        <v>363</v>
      </c>
      <c r="S145" s="66">
        <f ca="1">IF(R145="","",IF(OR(R$3=Recap!$A$50,R$3=Recap!$A$51,R$3=Recap!$A$52,R$3=Recap!$A$53,R$3=Recap!$A$54,R$3=Recap!$A$55,R$3=Recap!$A$56,R$3=Recap!$A$57,R$3=Recap!$A$58,R$3=Recap!$A$59,R$3=Recap!$A$60,R$3=Recap!$A$61),(R144+S144)/1,R144+S144))</f>
        <v>0.31666666666666671</v>
      </c>
      <c r="T145" s="66" t="str">
        <f>IF(RIGHT(U142,4)="cuht","171",IF(RIGHT(U142,4)="netu","172",IF(RIGHT(U142,4)="auht","173",IF(OR(RIGHT(U142,4)="ppou",RIGHT(U142,5)="prepa"),"360",IF(RIGHT(U142,4)="cpou","361",IF(OR(RIGHT(U142,4)="apou",RIGHT(U142,6)="molinf"),"363",IF(RIGHT(U142,4)="netp","364",IF(RIGHT(U142,4)="cmtr","365",IF(LEFT(U142,4)="form","873",IF(RIGHT(U142,7)="ce-cppt","902",""))))))))))</f>
        <v>363</v>
      </c>
      <c r="U145" s="66">
        <f ca="1">IF(T145="","",IF(OR(T$3=Recap!$A$50,T$3=Recap!$A$51,T$3=Recap!$A$52,T$3=Recap!$A$53,T$3=Recap!$A$54,T$3=Recap!$A$55,T$3=Recap!$A$56,T$3=Recap!$A$57,T$3=Recap!$A$58,T$3=Recap!$A$59,T$3=Recap!$A$60,T$3=Recap!$A$61),(T144+U144)/1,T144+U144))</f>
        <v>0.31666666666666671</v>
      </c>
      <c r="V145" s="66" t="str">
        <f>IF(RIGHT(W142,4)="cuht","171",IF(RIGHT(W142,4)="netu","172",IF(RIGHT(W142,4)="auht","173",IF(OR(RIGHT(W142,4)="ppou",RIGHT(W142,5)="prepa"),"360",IF(RIGHT(W142,4)="cpou","361",IF(OR(RIGHT(W142,4)="apou",RIGHT(W142,6)="molinf"),"363",IF(RIGHT(W142,4)="netp","364",IF(RIGHT(W142,4)="cmtr","365",IF(LEFT(W142,4)="form","873",IF(RIGHT(W142,7)="ce-cppt","902",""))))))))))</f>
        <v/>
      </c>
      <c r="W145" s="66" t="str">
        <f>IF(V145="","",IF(OR(V$3=Recap!$A$50,V$3=Recap!$A$51,V$3=Recap!$A$52,V$3=Recap!$A$53,V$3=Recap!$A$54,V$3=Recap!$A$55,V$3=Recap!$A$56,V$3=Recap!$A$57,V$3=Recap!$A$58,V$3=Recap!$A$59,V$3=Recap!$A$60,V$3=Recap!$A$61),(V144+W144)/1,V144+W144))</f>
        <v/>
      </c>
      <c r="X145" s="66" t="str">
        <f>IF(RIGHT(Y142,4)="cuht","171",IF(RIGHT(Y142,4)="netu","172",IF(RIGHT(Y142,4)="auht","173",IF(OR(RIGHT(Y142,4)="ppou",RIGHT(Y142,5)="prepa"),"360",IF(RIGHT(Y142,4)="cpou","361",IF(OR(RIGHT(Y142,4)="apou",RIGHT(Y142,6)="molinf"),"363",IF(RIGHT(Y142,4)="netp","364",IF(RIGHT(Y142,4)="cmtr","365",IF(LEFT(Y142,4)="form","873",IF(RIGHT(Y142,7)="ce-cppt","902",""))))))))))</f>
        <v>363</v>
      </c>
      <c r="Y145" s="66">
        <f ca="1">IF(X145="","",IF(OR(X$3=Recap!$A$50,X$3=Recap!$A$51,X$3=Recap!$A$52,X$3=Recap!$A$53,X$3=Recap!$A$54,X$3=Recap!$A$55,X$3=Recap!$A$56,X$3=Recap!$A$57,X$3=Recap!$A$58,X$3=Recap!$A$59,X$3=Recap!$A$60,X$3=Recap!$A$61),(X144+Y144)/1,X144+Y144))</f>
        <v>0.34375000000000006</v>
      </c>
      <c r="Z145" s="86" t="str">
        <f>IF(RIGHT(AA142,4)="cuht","171",IF(RIGHT(AA142,4)="netu","172",IF(RIGHT(AA142,4)="auht","173",IF(OR(RIGHT(AA142,4)="ppou",RIGHT(AA142,5)="prepa"),"360",IF(RIGHT(AA142,4)="cpou","361",IF(OR(RIGHT(AA142,4)="apou",RIGHT(AA142,6)="molinf"),"363",IF(RIGHT(AA142,4)="netp","364",IF(RIGHT(AA142,4)="cmtr","365",IF(LEFT(AA142,4)="form","873",IF(RIGHT(AA142,7)="ce-cppt","902",""))))))))))</f>
        <v/>
      </c>
      <c r="AA145" s="86" t="str">
        <f>IF(Z145="","",IF(OR(Z$3=Recap!$A$50,Z$3=Recap!$A$51,Z$3=Recap!$A$52,Z$3=Recap!$A$53,Z$3=Recap!$A$54,Z$3=Recap!$A$55,Z$3=Recap!$A$56,Z$3=Recap!$A$57,Z$3=Recap!$A$58,Z$3=Recap!$A$59,Z$3=Recap!$A$60,Z$3=Recap!$A$61),(Z144+AA144)/1,Z144+AA144))</f>
        <v/>
      </c>
      <c r="AB145" s="86" t="str">
        <f>IF(RIGHT(AC142,4)="cuht","171",IF(RIGHT(AC142,4)="netu","172",IF(RIGHT(AC142,4)="auht","173",IF(OR(RIGHT(AC142,4)="ppou",RIGHT(AC142,5)="prepa"),"360",IF(RIGHT(AC142,4)="cpou","361",IF(OR(RIGHT(AC142,4)="apou",RIGHT(AC142,6)="molinf"),"363",IF(RIGHT(AC142,4)="netp","364",IF(RIGHT(AC142,4)="cmtr","365",IF(LEFT(AC142,4)="form","873",IF(RIGHT(AC142,7)="ce-cppt","902",""))))))))))</f>
        <v/>
      </c>
      <c r="AC145" s="86" t="str">
        <f>IF(AB145="","",IF(OR(AB$3=Recap!$A$50,AB$3=Recap!$A$51,AB$3=Recap!$A$52,AB$3=Recap!$A$53,AB$3=Recap!$A$54,AB$3=Recap!$A$55,AB$3=Recap!$A$56,AB$3=Recap!$A$57,AB$3=Recap!$A$58,AB$3=Recap!$A$59,AB$3=Recap!$A$60,AB$3=Recap!$A$61),(AB144+AC144)/1,AB144+AC144))</f>
        <v/>
      </c>
      <c r="AD145" s="61"/>
      <c r="AE145" s="66" t="str">
        <f>IF(RIGHT(AF142,4)="cuht","171",IF(RIGHT(AF142,4)="netu","172",IF(RIGHT(AF142,4)="auht","173",IF(OR(RIGHT(AF142,4)="ppou",RIGHT(AF142,5)="prepa"),"360",IF(RIGHT(AF142,4)="cpou","361",IF(OR(RIGHT(AF142,4)="apou",RIGHT(AF142,6)="molinf"),"363",IF(RIGHT(AF142,4)="netp","364",IF(RIGHT(AF142,4)="cmtr","365",IF(LEFT(AF142,4)="form","873",IF(RIGHT(AF142,7)="ce-cppt","902",""))))))))))</f>
        <v>363</v>
      </c>
      <c r="AF145" s="66">
        <f ca="1">IF(AE145="","",IF(OR(AE$3=Recap!$A$50,AE$3=Recap!$A$51,AE$3=Recap!$A$52,AE$3=Recap!$A$53,AE$3=Recap!$A$54,AE$3=Recap!$A$55,AE$3=Recap!$A$56,AE$3=Recap!$A$57,AE$3=Recap!$A$58,AE$3=Recap!$A$59,AE$3=Recap!$A$60,AE$3=Recap!$A$61),(AE144+AF144)/1,AE144+AF144))</f>
        <v>0</v>
      </c>
      <c r="AG145" s="86" t="str">
        <f>IF(RIGHT(AH142,4)="cuht","171",IF(RIGHT(AH142,4)="netu","172",IF(RIGHT(AH142,4)="auht","173",IF(OR(RIGHT(AH142,4)="ppou",RIGHT(AH142,5)="prepa"),"360",IF(RIGHT(AH142,4)="cpou","361",IF(OR(RIGHT(AH142,4)="apou",RIGHT(AH142,6)="molinf"),"363",IF(RIGHT(AH142,4)="netp","364",IF(RIGHT(AH142,4)="cmtr","365",IF(LEFT(AH142,4)="form","873",IF(RIGHT(AH142,7)="ce-cppt","902",""))))))))))</f>
        <v/>
      </c>
      <c r="AH145" s="86" t="str">
        <f>IF(AG145="","",IF(OR(AG$3=Recap!$A$50,AG$3=Recap!$A$51,AG$3=Recap!$A$52,AG$3=Recap!$A$53,AG$3=Recap!$A$54,AG$3=Recap!$A$55,AG$3=Recap!$A$56,AG$3=Recap!$A$57,AG$3=Recap!$A$58,AG$3=Recap!$A$59,AG$3=Recap!$A$60,AG$3=Recap!$A$61),(AG144+AH144)/1,AG144+AH144))</f>
        <v/>
      </c>
      <c r="AI145" s="66" t="str">
        <f>IF(RIGHT(AJ142,4)="cuht","171",IF(RIGHT(AJ142,4)="netu","172",IF(RIGHT(AJ142,4)="auht","173",IF(OR(RIGHT(AJ142,4)="ppou",RIGHT(AJ142,5)="prepa"),"360",IF(RIGHT(AJ142,4)="cpou","361",IF(OR(RIGHT(AJ142,4)="apou",RIGHT(AJ142,6)="molinf"),"363",IF(RIGHT(AJ142,4)="netp","364",IF(RIGHT(AJ142,4)="cmtr","365",IF(LEFT(AJ142,4)="form","873",IF(RIGHT(AJ142,7)="ce-cppt","902",""))))))))))</f>
        <v>363</v>
      </c>
      <c r="AJ145" s="66">
        <f ca="1">IF(AI145="","",IF(OR(AI$3=Recap!$A$50,AI$3=Recap!$A$51,AI$3=Recap!$A$52,AI$3=Recap!$A$53,AI$3=Recap!$A$54,AI$3=Recap!$A$55,AI$3=Recap!$A$56,AI$3=Recap!$A$57,AI$3=Recap!$A$58,AI$3=Recap!$A$59,AI$3=Recap!$A$60,AI$3=Recap!$A$61),(AI144+AJ144)/1,AI144+AJ144))</f>
        <v>0</v>
      </c>
      <c r="AK145" s="66" t="str">
        <f>IF(RIGHT(AL142,4)="cuht","171",IF(RIGHT(AL142,4)="netu","172",IF(RIGHT(AL142,4)="auht","173",IF(OR(RIGHT(AL142,4)="ppou",RIGHT(AL142,5)="prepa"),"360",IF(RIGHT(AL142,4)="cpou","361",IF(OR(RIGHT(AL142,4)="apou",RIGHT(AL142,6)="molinf"),"363",IF(RIGHT(AL142,4)="netp","364",IF(RIGHT(AL142,4)="cmtr","365",IF(LEFT(AL142,4)="form","873",IF(RIGHT(AL142,7)="ce-cppt","902",""))))))))))</f>
        <v>363</v>
      </c>
      <c r="AL145" s="66">
        <f ca="1">IF(AK145="","",IF(OR(AK$3=Recap!$A$50,AK$3=Recap!$A$51,AK$3=Recap!$A$52,AK$3=Recap!$A$53,AK$3=Recap!$A$54,AK$3=Recap!$A$55,AK$3=Recap!$A$56,AK$3=Recap!$A$57,AK$3=Recap!$A$58,AK$3=Recap!$A$59,AK$3=Recap!$A$60,AK$3=Recap!$A$61),(AK144+AL144)/1,AK144+AL144))</f>
        <v>0</v>
      </c>
      <c r="AM145" s="66" t="str">
        <f>IF(RIGHT(AN142,4)="cuht","171",IF(RIGHT(AN142,4)="netu","172",IF(RIGHT(AN142,4)="auht","173",IF(OR(RIGHT(AN142,4)="ppou",RIGHT(AN142,5)="prepa"),"360",IF(RIGHT(AN142,4)="cpou","361",IF(OR(RIGHT(AN142,4)="apou",RIGHT(AN142,6)="molinf"),"363",IF(RIGHT(AN142,4)="netp","364",IF(RIGHT(AN142,4)="cmtr","365",IF(LEFT(AN142,4)="form","873",IF(RIGHT(AN142,7)="ce-cppt","902",""))))))))))</f>
        <v>363</v>
      </c>
      <c r="AN145" s="66">
        <f ca="1">IF(AM145="","",IF(OR(AM$3=Recap!$A$50,AM$3=Recap!$A$51,AM$3=Recap!$A$52,AM$3=Recap!$A$53,AM$3=Recap!$A$54,AM$3=Recap!$A$55,AM$3=Recap!$A$56,AM$3=Recap!$A$57,AM$3=Recap!$A$58,AM$3=Recap!$A$59,AM$3=Recap!$A$60,AM$3=Recap!$A$61),(AM144+AN144)/1,AM144+AN144))</f>
        <v>0</v>
      </c>
      <c r="AO145" s="86" t="str">
        <f>IF(RIGHT(AP142,4)="cuht","171",IF(RIGHT(AP142,4)="netu","172",IF(RIGHT(AP142,4)="auht","173",IF(OR(RIGHT(AP142,4)="ppou",RIGHT(AP142,5)="prepa"),"360",IF(RIGHT(AP142,4)="cpou","361",IF(OR(RIGHT(AP142,4)="apou",RIGHT(AP142,6)="molinf"),"363",IF(RIGHT(AP142,4)="netp","364",IF(RIGHT(AP142,4)="cmtr","365",IF(LEFT(AP142,4)="form","873",IF(RIGHT(AP142,7)="ce-cppt","902",""))))))))))</f>
        <v/>
      </c>
      <c r="AP145" s="86" t="str">
        <f>IF(AO145="","",IF(OR(AO$3=Recap!$A$50,AO$3=Recap!$A$51,AO$3=Recap!$A$52,AO$3=Recap!$A$53,AO$3=Recap!$A$54,AO$3=Recap!$A$55,AO$3=Recap!$A$56,AO$3=Recap!$A$57,AO$3=Recap!$A$58,AO$3=Recap!$A$59,AO$3=Recap!$A$60,AO$3=Recap!$A$61),(AO144+AP144)/1,AO144+AP144))</f>
        <v/>
      </c>
      <c r="AQ145" s="86" t="str">
        <f>IF(RIGHT(AR142,4)="cuht","171",IF(RIGHT(AR142,4)="netu","172",IF(RIGHT(AR142,4)="auht","173",IF(OR(RIGHT(AR142,4)="ppou",RIGHT(AR142,5)="prepa"),"360",IF(RIGHT(AR142,4)="cpou","361",IF(OR(RIGHT(AR142,4)="apou",RIGHT(AR142,6)="molinf"),"363",IF(RIGHT(AR142,4)="netp","364",IF(RIGHT(AR142,4)="cmtr","365",IF(LEFT(AR142,4)="form","873",IF(RIGHT(AR142,7)="ce-cppt","902",""))))))))))</f>
        <v/>
      </c>
      <c r="AR145" s="86" t="str">
        <f>IF(AQ145="","",IF(OR(AQ$3=Recap!$A$50,AQ$3=Recap!$A$51,AQ$3=Recap!$A$52,AQ$3=Recap!$A$53,AQ$3=Recap!$A$54,AQ$3=Recap!$A$55,AQ$3=Recap!$A$56,AQ$3=Recap!$A$57,AQ$3=Recap!$A$58,AQ$3=Recap!$A$59,AQ$3=Recap!$A$60,AQ$3=Recap!$A$61),(AQ144+AR144)/1,AQ144+AR144))</f>
        <v/>
      </c>
      <c r="AS145" s="61"/>
      <c r="AT145" s="66" t="str">
        <f>IF(RIGHT(AU142,4)="cuht","171",IF(RIGHT(AU142,4)="netu","172",IF(RIGHT(AU142,4)="auht","173",IF(OR(RIGHT(AU142,4)="ppou",RIGHT(AU142,5)="prepa"),"360",IF(RIGHT(AU142,4)="cpou","361",IF(OR(RIGHT(AU142,4)="apou",RIGHT(AU142,6)="molinf"),"363",IF(RIGHT(AU142,4)="netp","364",IF(RIGHT(AU142,4)="cmtr","365",IF(LEFT(AU142,4)="form","873",IF(RIGHT(AU142,7)="ce-cppt","902",""))))))))))</f>
        <v/>
      </c>
      <c r="AU145" s="66" t="str">
        <f>IF(AT145="","",IF(OR(AT$3=Recap!$A$50,AT$3=Recap!$A$51,AT$3=Recap!$A$52,AT$3=Recap!$A$53,AT$3=Recap!$A$54,AT$3=Recap!$A$55,AT$3=Recap!$A$56,AT$3=Recap!$A$57,AT$3=Recap!$A$58,AT$3=Recap!$A$59,AT$3=Recap!$A$60,AT$3=Recap!$A$61),(AT144+AU144)/1,AT144+AU144))</f>
        <v/>
      </c>
      <c r="AV145" s="86" t="str">
        <f>IF(RIGHT(AW142,4)="cuht","171",IF(RIGHT(AW142,4)="netu","172",IF(RIGHT(AW142,4)="auht","173",IF(OR(RIGHT(AW142,4)="ppou",RIGHT(AW142,5)="prepa"),"360",IF(RIGHT(AW142,4)="cpou","361",IF(OR(RIGHT(AW142,4)="apou",RIGHT(AW142,6)="molinf"),"363",IF(RIGHT(AW142,4)="netp","364",IF(RIGHT(AW142,4)="cmtr","365",IF(LEFT(AW142,4)="form","873",IF(RIGHT(AW142,7)="ce-cppt","902",""))))))))))</f>
        <v/>
      </c>
      <c r="AW145" s="86" t="str">
        <f>IF(AV145="","",IF(OR(AV$3=Recap!$A$50,AV$3=Recap!$A$51,AV$3=Recap!$A$52,AV$3=Recap!$A$53,AV$3=Recap!$A$54,AV$3=Recap!$A$55,AV$3=Recap!$A$56,AV$3=Recap!$A$57,AV$3=Recap!$A$58,AV$3=Recap!$A$59,AV$3=Recap!$A$60,AV$3=Recap!$A$61),(AV144+AW144)/1,AV144+AW144))</f>
        <v/>
      </c>
      <c r="AX145" s="66" t="str">
        <f>IF(RIGHT(AY142,4)="cuht","171",IF(RIGHT(AY142,4)="netu","172",IF(RIGHT(AY142,4)="auht","173",IF(OR(RIGHT(AY142,4)="ppou",RIGHT(AY142,5)="prepa"),"360",IF(RIGHT(AY142,4)="cpou","361",IF(OR(RIGHT(AY142,4)="apou",RIGHT(AY142,6)="molinf"),"363",IF(RIGHT(AY142,4)="netp","364",IF(RIGHT(AY142,4)="cmtr","365",IF(LEFT(AY142,4)="form","873",IF(RIGHT(AY142,7)="ce-cppt","902",""))))))))))</f>
        <v/>
      </c>
      <c r="AY145" s="66" t="str">
        <f>IF(AX145="","",IF(OR(AX$3=Recap!$A$50,AX$3=Recap!$A$51,AX$3=Recap!$A$52,AX$3=Recap!$A$53,AX$3=Recap!$A$54,AX$3=Recap!$A$55,AX$3=Recap!$A$56,AX$3=Recap!$A$57,AX$3=Recap!$A$58,AX$3=Recap!$A$59,AX$3=Recap!$A$60,AX$3=Recap!$A$61),(AX144+AY144)/1,AX144+AY144))</f>
        <v/>
      </c>
      <c r="AZ145" s="66" t="str">
        <f>IF(RIGHT(BA142,4)="cuht","171",IF(RIGHT(BA142,4)="netu","172",IF(RIGHT(BA142,4)="auht","173",IF(OR(RIGHT(BA142,4)="ppou",RIGHT(BA142,5)="prepa"),"360",IF(RIGHT(BA142,4)="cpou","361",IF(OR(RIGHT(BA142,4)="apou",RIGHT(BA142,6)="molinf"),"363",IF(RIGHT(BA142,4)="netp","364",IF(RIGHT(BA142,4)="cmtr","365",IF(LEFT(BA142,4)="form","873",IF(RIGHT(BA142,7)="ce-cppt","902",""))))))))))</f>
        <v/>
      </c>
      <c r="BA145" s="66" t="str">
        <f>IF(AZ145="","",IF(OR(AZ$3=Recap!$A$50,AZ$3=Recap!$A$51,AZ$3=Recap!$A$52,AZ$3=Recap!$A$53,AZ$3=Recap!$A$54,AZ$3=Recap!$A$55,AZ$3=Recap!$A$56,AZ$3=Recap!$A$57,AZ$3=Recap!$A$58,AZ$3=Recap!$A$59,AZ$3=Recap!$A$60,AZ$3=Recap!$A$61),(AZ144+BA144)/1,AZ144+BA144))</f>
        <v/>
      </c>
      <c r="BB145" s="66" t="str">
        <f>IF(RIGHT(BC142,4)="cuht","171",IF(RIGHT(BC142,4)="netu","172",IF(RIGHT(BC142,4)="auht","173",IF(OR(RIGHT(BC142,4)="ppou",RIGHT(BC142,5)="prepa"),"360",IF(RIGHT(BC142,4)="cpou","361",IF(OR(RIGHT(BC142,4)="apou",RIGHT(BC142,6)="molinf"),"363",IF(RIGHT(BC142,4)="netp","364",IF(RIGHT(BC142,4)="cmtr","365",IF(LEFT(BC142,4)="form","873",IF(RIGHT(BC142,7)="ce-cppt","902",""))))))))))</f>
        <v/>
      </c>
      <c r="BC145" s="66" t="str">
        <f>IF(BB145="","",IF(OR(BB$3=Recap!$A$50,BB$3=Recap!$A$51,BB$3=Recap!$A$52,BB$3=Recap!$A$53,BB$3=Recap!$A$54,BB$3=Recap!$A$55,BB$3=Recap!$A$56,BB$3=Recap!$A$57,BB$3=Recap!$A$58,BB$3=Recap!$A$59,BB$3=Recap!$A$60,BB$3=Recap!$A$61),(BB144+BC144)/1,BB144+BC144))</f>
        <v/>
      </c>
      <c r="BD145" s="66" t="str">
        <f>IF(RIGHT(BE142,4)="cuht","171",IF(RIGHT(BE142,4)="netu","172",IF(RIGHT(BE142,4)="auht","173",IF(OR(RIGHT(BE142,4)="ppou",RIGHT(BE142,5)="prepa"),"360",IF(RIGHT(BE142,4)="cpou","361",IF(OR(RIGHT(BE142,4)="apou",RIGHT(BE142,6)="molinf"),"363",IF(RIGHT(BE142,4)="netp","364",IF(RIGHT(BE142,4)="cmtr","365",IF(LEFT(BE142,4)="form","873",IF(RIGHT(BE142,7)="ce-cppt","902",""))))))))))</f>
        <v/>
      </c>
      <c r="BE145" s="66" t="str">
        <f>IF(BD145="","",IF(OR(BD$3=Recap!$A$50,BD$3=Recap!$A$51,BD$3=Recap!$A$52,BD$3=Recap!$A$53,BD$3=Recap!$A$54,BD$3=Recap!$A$55,BD$3=Recap!$A$56,BD$3=Recap!$A$57,BD$3=Recap!$A$58,BD$3=Recap!$A$59,BD$3=Recap!$A$60,BD$3=Recap!$A$61),(BD144+BE144)/1,BD144+BE144))</f>
        <v/>
      </c>
      <c r="BF145" s="66" t="str">
        <f>IF(RIGHT(BG142,4)="cuht","171",IF(RIGHT(BG142,4)="netu","172",IF(RIGHT(BG142,4)="auht","173",IF(OR(RIGHT(BG142,4)="ppou",RIGHT(BG142,5)="prepa"),"360",IF(RIGHT(BG142,4)="cpou","361",IF(OR(RIGHT(BG142,4)="apou",RIGHT(BG142,6)="molinf"),"363",IF(RIGHT(BG142,4)="netp","364",IF(RIGHT(BG142,4)="cmtr","365",IF(LEFT(BG142,4)="form","873",IF(RIGHT(BG142,7)="ce-cppt","902",""))))))))))</f>
        <v/>
      </c>
      <c r="BG145" s="66" t="str">
        <f>IF(BF145="","",IF(OR(BF$3=Recap!$A$50,BF$3=Recap!$A$51,BF$3=Recap!$A$52,BF$3=Recap!$A$53,BF$3=Recap!$A$54,BF$3=Recap!$A$55,BF$3=Recap!$A$56,BF$3=Recap!$A$57,BF$3=Recap!$A$58,BF$3=Recap!$A$59,BF$3=Recap!$A$60,BF$3=Recap!$A$61),(BF144+BG144)/1,BF144+BG144))</f>
        <v/>
      </c>
      <c r="BH145" s="12"/>
    </row>
    <row r="146" spans="1:60" ht="14.4" customHeight="1" x14ac:dyDescent="0.3">
      <c r="A146" s="125" t="s">
        <v>89</v>
      </c>
      <c r="B146" s="81"/>
      <c r="C146" s="100"/>
      <c r="D146" s="68"/>
      <c r="E146" s="120"/>
      <c r="F146" s="68"/>
      <c r="G146" s="120"/>
      <c r="H146" s="68"/>
      <c r="I146" s="120"/>
      <c r="J146" s="68"/>
      <c r="K146" s="120"/>
      <c r="L146" s="79"/>
      <c r="M146" s="100"/>
      <c r="N146" s="79"/>
      <c r="O146" s="98"/>
      <c r="P146" s="55"/>
      <c r="Q146" s="95"/>
      <c r="R146" s="55">
        <v>0.29166666666666669</v>
      </c>
      <c r="S146" s="130" t="s">
        <v>49</v>
      </c>
      <c r="T146" s="57"/>
      <c r="U146" s="106" t="s">
        <v>37</v>
      </c>
      <c r="V146" s="57"/>
      <c r="W146" s="106" t="s">
        <v>37</v>
      </c>
      <c r="X146" s="57"/>
      <c r="Y146" s="106" t="s">
        <v>37</v>
      </c>
      <c r="Z146" s="79"/>
      <c r="AA146" s="116" t="s">
        <v>37</v>
      </c>
      <c r="AB146" s="79"/>
      <c r="AC146" s="98"/>
      <c r="AD146" s="97">
        <f ca="1">SUM(P148:AC148)</f>
        <v>0.3166666666666666</v>
      </c>
      <c r="AE146" s="55"/>
      <c r="AF146" s="106" t="s">
        <v>37</v>
      </c>
      <c r="AG146" s="79"/>
      <c r="AH146" s="116"/>
      <c r="AI146" s="57"/>
      <c r="AJ146" s="106" t="s">
        <v>37</v>
      </c>
      <c r="AK146" s="57"/>
      <c r="AL146" s="106" t="s">
        <v>37</v>
      </c>
      <c r="AM146" s="57"/>
      <c r="AN146" s="106" t="s">
        <v>37</v>
      </c>
      <c r="AO146" s="79"/>
      <c r="AP146" s="100"/>
      <c r="AQ146" s="79"/>
      <c r="AR146" s="98"/>
      <c r="AS146" s="97">
        <f ca="1">SUM(AE148:AR148)</f>
        <v>0</v>
      </c>
      <c r="AT146" s="55"/>
      <c r="AU146" s="95"/>
      <c r="AV146" s="79"/>
      <c r="AW146" s="100"/>
      <c r="AX146" s="57"/>
      <c r="AY146" s="95"/>
      <c r="AZ146" s="57"/>
      <c r="BA146" s="95"/>
      <c r="BB146" s="57"/>
      <c r="BC146" s="95"/>
      <c r="BD146" s="57"/>
      <c r="BE146" s="95"/>
      <c r="BF146" s="57"/>
      <c r="BG146" s="93"/>
      <c r="BH146" s="124">
        <f ca="1">SUM(AT148:BG148)</f>
        <v>0</v>
      </c>
    </row>
    <row r="147" spans="1:60" ht="16.2" thickBot="1" x14ac:dyDescent="0.35">
      <c r="A147" s="126"/>
      <c r="B147" s="82"/>
      <c r="C147" s="101"/>
      <c r="D147" s="70"/>
      <c r="E147" s="121"/>
      <c r="F147" s="70"/>
      <c r="G147" s="121"/>
      <c r="H147" s="70"/>
      <c r="I147" s="121"/>
      <c r="J147" s="70"/>
      <c r="K147" s="121"/>
      <c r="L147" s="80"/>
      <c r="M147" s="101"/>
      <c r="N147" s="80"/>
      <c r="O147" s="99"/>
      <c r="P147" s="56"/>
      <c r="Q147" s="96"/>
      <c r="R147" s="56">
        <v>0.63958333333333328</v>
      </c>
      <c r="S147" s="131"/>
      <c r="T147" s="58"/>
      <c r="U147" s="107"/>
      <c r="V147" s="58"/>
      <c r="W147" s="107"/>
      <c r="X147" s="58"/>
      <c r="Y147" s="107"/>
      <c r="Z147" s="80"/>
      <c r="AA147" s="117"/>
      <c r="AB147" s="80"/>
      <c r="AC147" s="99"/>
      <c r="AD147" s="97"/>
      <c r="AE147" s="56"/>
      <c r="AF147" s="107"/>
      <c r="AG147" s="80"/>
      <c r="AH147" s="117"/>
      <c r="AI147" s="58"/>
      <c r="AJ147" s="107"/>
      <c r="AK147" s="58"/>
      <c r="AL147" s="107"/>
      <c r="AM147" s="58"/>
      <c r="AN147" s="107"/>
      <c r="AO147" s="80"/>
      <c r="AP147" s="101"/>
      <c r="AQ147" s="80"/>
      <c r="AR147" s="99"/>
      <c r="AS147" s="97"/>
      <c r="AT147" s="56"/>
      <c r="AU147" s="96"/>
      <c r="AV147" s="80"/>
      <c r="AW147" s="101"/>
      <c r="AX147" s="58"/>
      <c r="AY147" s="96"/>
      <c r="AZ147" s="58"/>
      <c r="BA147" s="96"/>
      <c r="BB147" s="58"/>
      <c r="BC147" s="96"/>
      <c r="BD147" s="58"/>
      <c r="BE147" s="96"/>
      <c r="BF147" s="58"/>
      <c r="BG147" s="94"/>
      <c r="BH147" s="124"/>
    </row>
    <row r="148" spans="1:60" ht="15" customHeight="1" x14ac:dyDescent="0.35">
      <c r="A148" s="52"/>
      <c r="B148" s="66">
        <f ca="1">IF(B$3&gt;$BI$4,0,IF(OR(ISBLANK(B146),ISBLANK(B147),ISBLANK(C146),LEFT(C146,4)="jour",LEFT(C146,4)="form"),0,IF(COUNTIF(fériés,B$3)&gt;0,MOD((B147-B146),1)*1,MOD((B147-B146),1))))</f>
        <v>0</v>
      </c>
      <c r="C148" s="66">
        <f ca="1">IF(B$3&gt;$BI$4,0,IF(AND(ISNUMBER(B146),ISNUMBER(B147),OR(LEFT(C146,4)="jour",LEFT(C146,4)="form")),IF(COUNTIF(fériés,B$3)&gt;0,MOD(-$BH$4+(B147-B146),1)*1,MOD(-$BH$4+(B147-B146),1)),IF(AND(ISBLANK(B146),ISBLANK(B147)),IF(OR(C146="r",C146="c",C146="a",C146="m",C146="f",C146="cp",C146="s",C146="congé parent"),$BH$3,0),0)))</f>
        <v>0</v>
      </c>
      <c r="D148" s="66">
        <f ca="1">IF(D$3&gt;$BI$4,0,IF(OR(ISBLANK(D146),ISBLANK(D147),ISBLANK(E146),LEFT(E146,4)="jour",LEFT(E146,4)="form"),0,IF(COUNTIF(fériés,D$3)&gt;0,MOD((D147-D146),1)*1,MOD((D147-D146),1))))</f>
        <v>0</v>
      </c>
      <c r="E148" s="66">
        <f ca="1">IF(D$3&gt;$BI$4,0,IF(AND(ISNUMBER(D146),ISNUMBER(D147),OR(LEFT(E146,4)="jour",LEFT(E146,4)="form")),IF(COUNTIF(fériés,D$3)&gt;0,MOD(-$BH$4+(D147-D146),1)*1,MOD(-$BH$4+(D147-D146),1)),IF(AND(ISBLANK(D146),ISBLANK(D147)),IF(OR(E146="r",E146="c",E146="a",E146="m",E146="f",E146="cp",E146="s",E146="congé parent"),$BH$3,0),0)))</f>
        <v>0</v>
      </c>
      <c r="F148" s="66">
        <f ca="1">IF(F$3&gt;$BI$4,0,IF(OR(ISBLANK(F146),ISBLANK(F147),ISBLANK(G146),LEFT(G146,4)="jour",LEFT(G146,4)="form"),0,IF(COUNTIF(fériés,F$3)&gt;0,MOD((F147-F146),1)*1,MOD((F147-F146),1))))</f>
        <v>0</v>
      </c>
      <c r="G148" s="66">
        <f ca="1">IF(F$3&gt;$BI$4,0,IF(AND(ISNUMBER(F146),ISNUMBER(F147),OR(LEFT(G146,4)="jour",LEFT(G146,4)="form")),IF(COUNTIF(fériés,F$3)&gt;0,MOD(-$BH$4+(F147-F146),1)*1,MOD(-$BH$4+(F147-F146),1)),IF(AND(ISBLANK(F146),ISBLANK(F147)),IF(OR(G146="r",G146="c",G146="a",G146="m",G146="f",G146="cp",G146="s",G146="congé parent"),$BH$3,0),0)))</f>
        <v>0</v>
      </c>
      <c r="H148" s="66">
        <f ca="1">IF(H$3&gt;$BI$4,0,IF(OR(ISBLANK(H146),ISBLANK(H147),ISBLANK(I146),LEFT(I146,4)="jour",LEFT(I146,4)="form"),0,IF(COUNTIF(fériés,H$3)&gt;0,MOD((H147-H146),1)*1,MOD((H147-H146),1))))</f>
        <v>0</v>
      </c>
      <c r="I148" s="66">
        <f ca="1">IF(H$3&gt;$BI$4,0,IF(AND(ISNUMBER(H146),ISNUMBER(H147),OR(LEFT(I146,4)="jour",LEFT(I146,4)="form")),IF(COUNTIF(fériés,H$3)&gt;0,MOD(-$BH$4+(H147-H146),1)*1,MOD(-$BH$4+(H147-H146),1)),IF(AND(ISBLANK(H146),ISBLANK(H147)),IF(OR(I146="r",I146="c",I146="a",I146="m",I146="f",I146="cp",I146="s",I146="congé parent"),$BH$3,0),0)))</f>
        <v>0</v>
      </c>
      <c r="J148" s="66">
        <f ca="1">IF(J$3&gt;$BI$4,0,IF(OR(ISBLANK(J146),ISBLANK(J147),ISBLANK(K146),LEFT(K146,4)="jour",LEFT(K146,4)="form"),0,IF(COUNTIF(fériés,J$3)&gt;0,MOD((J147-J146),1)*1,MOD((J147-J146),1))))</f>
        <v>0</v>
      </c>
      <c r="K148" s="66">
        <f ca="1">IF(J$3&gt;$BI$4,0,IF(AND(ISNUMBER(J146),ISNUMBER(J147),OR(LEFT(K146,4)="jour",LEFT(K146,4)="form")),IF(COUNTIF(fériés,J$3)&gt;0,MOD(-$BH$4+(J147-J146),1)*1,MOD(-$BH$4+(J147-J146),1)),IF(AND(ISBLANK(J146),ISBLANK(J147)),IF(OR(K146="r",K146="c",K146="a",K146="m",K146="f",K146="cp",K146="s",K146="congé parent"),$BH$3,0),0)))</f>
        <v>0</v>
      </c>
      <c r="L148" s="86">
        <f ca="1">IF(L$3&gt;$BI$4,0,IF(OR(ISBLANK(L146),ISBLANK(L147),ISBLANK(M146),LEFT(M146,4)="jour",LEFT(M146,4)="form"),0,IF(COUNTIF(fériés,L$3)&gt;0,MOD((L147-L146),1)*1,MOD((L147-L146),1))))</f>
        <v>0</v>
      </c>
      <c r="M148" s="86">
        <f ca="1">IF(L$3&gt;$BI$4,0,IF(AND(ISNUMBER(L146),ISNUMBER(L147),OR(LEFT(M146,4)="jour",LEFT(M146,4)="form")),IF(COUNTIF(fériés,L$3)&gt;0,MOD(-$BH$4+(L147-L146),1)*1,MOD(-$BH$4+(L147-L146),1)),IF(AND(ISBLANK(L146),ISBLANK(L147)),IF(OR(M146="r",M146="c",M146="a",M146="m",M146="f",M146="cp",M146="s",M146="congé parent"),$BH$3,0),0)))</f>
        <v>0</v>
      </c>
      <c r="N148" s="86">
        <f ca="1">IF(N$3&gt;$BI$4,0,IF(OR(ISBLANK(N146),ISBLANK(N147),ISBLANK(O146),LEFT(O146,4)="jour",LEFT(O146,4)="form"),0,IF(COUNTIF(fériés,N$3)&gt;0,MOD((N147-N146),1)*1,MOD((N147-N146),1))))</f>
        <v>0</v>
      </c>
      <c r="O148" s="86">
        <f ca="1">IF(N$3&gt;$BI$4,0,IF(AND(ISNUMBER(N146),ISNUMBER(N147),OR(LEFT(O146,4)="jour",LEFT(O146,4)="form")),IF(COUNTIF(fériés,N$3)&gt;0,MOD(-$BH$4+(N147-N146),1)*1,MOD(-$BH$4+(N147-N146),1)),IF(AND(ISBLANK(N146),ISBLANK(N147)),IF(OR(O146="r",O146="c",O146="a",O146="m",O146="f",O146="cp",O146="s",O146="congé parent"),$BH$3,0),0)))</f>
        <v>0</v>
      </c>
      <c r="P148" s="66">
        <f ca="1">IF(P$3&gt;$BI$4,0,IF(OR(ISBLANK(P146),ISBLANK(P147),ISBLANK(Q146),LEFT(Q146,4)="jour",LEFT(Q146,4)="form"),0,IF(COUNTIF(fériés,P$3)&gt;0,MOD((P147-P146),1)*1,MOD((P147-P146),1))))</f>
        <v>0</v>
      </c>
      <c r="Q148" s="66">
        <f ca="1">IF(P$3&gt;$BI$4,0,IF(AND(ISNUMBER(P146),ISNUMBER(P147),OR(LEFT(Q146,4)="jour",LEFT(Q146,4)="form")),IF(COUNTIF(fériés,P$3)&gt;0,MOD(-$BH$4+(P147-P146),1)*1,MOD(-$BH$4+(P147-P146),1)),IF(AND(ISBLANK(P146),ISBLANK(P147)),IF(OR(Q146="r",Q146="c",Q146="a",Q146="m",Q146="f",Q146="cp",Q146="s",Q146="congé parent"),$BH$3,0),0)))</f>
        <v>0</v>
      </c>
      <c r="R148" s="66">
        <f ca="1">IF(R$3&gt;$BI$4,0,IF(OR(ISBLANK(R146),ISBLANK(R147),ISBLANK(S146),LEFT(S146,4)="jour",LEFT(S146,4)="form"),0,IF(COUNTIF(fériés,R$3)&gt;0,MOD((R147-R146),1)*1,MOD((R147-R146),1))))</f>
        <v>0</v>
      </c>
      <c r="S148" s="66">
        <f ca="1">IF(R$3&gt;$BI$4,0,IF(AND(ISNUMBER(R146),ISNUMBER(R147),OR(LEFT(S146,4)="jour",LEFT(S146,4)="form")),IF(COUNTIF(fériés,R$3)&gt;0,MOD(-$BH$4+(R147-R146),1)*1,MOD(-$BH$4+(R147-R146),1)),IF(AND(ISBLANK(R146),ISBLANK(R147)),IF(OR(S146="r",S146="c",S146="a",S146="m",S146="f",S146="cp",S146="s",S146="congé parent"),$BH$3,0),0)))</f>
        <v>0.3166666666666666</v>
      </c>
      <c r="T148" s="66">
        <f ca="1">IF(T$3&gt;$BI$4,0,IF(OR(ISBLANK(T146),ISBLANK(T147),ISBLANK(U146),LEFT(U146,4)="jour",LEFT(U146,4)="form"),0,IF(COUNTIF(fériés,T$3)&gt;0,MOD((T147-T146),1)*1,MOD((T147-T146),1))))</f>
        <v>0</v>
      </c>
      <c r="U148" s="66">
        <f ca="1">IF(T$3&gt;$BI$4,0,IF(AND(ISNUMBER(T146),ISNUMBER(T147),OR(LEFT(U146,4)="jour",LEFT(U146,4)="form")),IF(COUNTIF(fériés,T$3)&gt;0,MOD(-$BH$4+(T147-T146),1)*1,MOD(-$BH$4+(T147-T146),1)),IF(AND(ISBLANK(T146),ISBLANK(T147)),IF(OR(U146="r",U146="c",U146="a",U146="m",U146="f",U146="cp",U146="s",U146="congé parent"),$BH$3,0),0)))</f>
        <v>0</v>
      </c>
      <c r="V148" s="66">
        <f ca="1">IF(V$3&gt;$BI$4,0,IF(OR(ISBLANK(V146),ISBLANK(V147),ISBLANK(W146),LEFT(W146,4)="jour",LEFT(W146,4)="form"),0,IF(COUNTIF(fériés,V$3)&gt;0,MOD((V147-V146),1)*1,MOD((V147-V146),1))))</f>
        <v>0</v>
      </c>
      <c r="W148" s="66">
        <f ca="1">IF(V$3&gt;$BI$4,0,IF(AND(ISNUMBER(V146),ISNUMBER(V147),OR(LEFT(W146,4)="jour",LEFT(W146,4)="form")),IF(COUNTIF(fériés,V$3)&gt;0,MOD(-$BH$4+(V147-V146),1)*1,MOD(-$BH$4+(V147-V146),1)),IF(AND(ISBLANK(V146),ISBLANK(V147)),IF(OR(W146="r",W146="c",W146="a",W146="m",W146="f",W146="cp",W146="s",W146="congé parent"),$BH$3,0),0)))</f>
        <v>0</v>
      </c>
      <c r="X148" s="66">
        <f ca="1">IF(X$3&gt;$BI$4,0,IF(OR(ISBLANK(X146),ISBLANK(X147),ISBLANK(Y146),LEFT(Y146,4)="jour",LEFT(Y146,4)="form"),0,IF(COUNTIF(fériés,X$3)&gt;0,MOD((X147-X146),1)*1,MOD((X147-X146),1))))</f>
        <v>0</v>
      </c>
      <c r="Y148" s="66">
        <f ca="1">IF(X$3&gt;$BI$4,0,IF(AND(ISNUMBER(X146),ISNUMBER(X147),OR(LEFT(Y146,4)="jour",LEFT(Y146,4)="form")),IF(COUNTIF(fériés,X$3)&gt;0,MOD(-$BH$4+(X147-X146),1)*1,MOD(-$BH$4+(X147-X146),1)),IF(AND(ISBLANK(X146),ISBLANK(X147)),IF(OR(Y146="r",Y146="c",Y146="a",Y146="m",Y146="f",Y146="cp",Y146="s",Y146="congé parent"),$BH$3,0),0)))</f>
        <v>0</v>
      </c>
      <c r="Z148" s="86">
        <f ca="1">IF(Z$3&gt;$BI$4,0,IF(OR(ISBLANK(Z146),ISBLANK(Z147),ISBLANK(AA146),LEFT(AA146,4)="jour",LEFT(AA146,4)="form"),0,IF(COUNTIF(fériés,Z$3)&gt;0,MOD((Z147-Z146),1)*1,MOD((Z147-Z146),1))))</f>
        <v>0</v>
      </c>
      <c r="AA148" s="86">
        <f ca="1">IF(Z$3&gt;$BI$4,0,IF(AND(ISNUMBER(Z146),ISNUMBER(Z147),OR(LEFT(AA146,4)="jour",LEFT(AA146,4)="form")),IF(COUNTIF(fériés,Z$3)&gt;0,MOD(-$BH$4+(Z147-Z146),1)*1,MOD(-$BH$4+(Z147-Z146),1)),IF(AND(ISBLANK(Z146),ISBLANK(Z147)),IF(OR(AA146="r",AA146="c",AA146="a",AA146="m",AA146="f",AA146="cp",AA146="s",AA146="congé parent"),$BH$3,0),0)))</f>
        <v>0</v>
      </c>
      <c r="AB148" s="86">
        <f ca="1">IF(AB$3&gt;$BI$4,0,IF(OR(ISBLANK(AB146),ISBLANK(AB147),ISBLANK(AC146),LEFT(AC146,4)="jour",LEFT(AC146,4)="form"),0,IF(COUNTIF(fériés,AB$3)&gt;0,MOD((AB147-AB146),1)*1,MOD((AB147-AB146),1))))</f>
        <v>0</v>
      </c>
      <c r="AC148" s="86">
        <f ca="1">IF(AB$3&gt;$BI$4,0,IF(AND(ISNUMBER(AB146),ISNUMBER(AB147),OR(LEFT(AC146,4)="jour",LEFT(AC146,4)="form")),IF(COUNTIF(fériés,AB$3)&gt;0,MOD(-$BH$4+(AB147-AB146),1)*1,MOD(-$BH$4+(AB147-AB146),1)),IF(AND(ISBLANK(AB146),ISBLANK(AB147)),IF(OR(AC146="r",AC146="c",AC146="a",AC146="m",AC146="f",AC146="cp",AC146="s",AC146="congé parent"),$BH$3,0),0)))</f>
        <v>0</v>
      </c>
      <c r="AD148" s="61"/>
      <c r="AE148" s="66">
        <f ca="1">IF(AE$3&gt;$BI$4,0,IF(OR(ISBLANK(AE146),ISBLANK(AE147),ISBLANK(AF146),LEFT(AF146,4)="jour",LEFT(AF146,4)="form"),0,IF(COUNTIF(fériés,AE$3)&gt;0,MOD((AE147-AE146),1)*1,MOD((AE147-AE146),1))))</f>
        <v>0</v>
      </c>
      <c r="AF148" s="66">
        <f ca="1">IF(AE$3&gt;$BI$4,0,IF(AND(ISNUMBER(AE146),ISNUMBER(AE147),OR(LEFT(AF146,4)="jour",LEFT(AF146,4)="form")),IF(COUNTIF(fériés,AE$3)&gt;0,MOD(-$BH$4+(AE147-AE146),1)*1,MOD(-$BH$4+(AE147-AE146),1)),IF(AND(ISBLANK(AE146),ISBLANK(AE147)),IF(OR(AF146="r",AF146="c",AF146="a",AF146="m",AF146="f",AF146="cp",AF146="s",AF146="congé parent"),$BH$3,0),0)))</f>
        <v>0</v>
      </c>
      <c r="AG148" s="86">
        <f ca="1">IF(AG$3&gt;$BI$4,0,IF(OR(ISBLANK(AG146),ISBLANK(AG147),ISBLANK(AH146),LEFT(AH146,4)="jour",LEFT(AH146,4)="form"),0,IF(COUNTIF(fériés,AG$3)&gt;0,MOD((AG147-AG146),1)*1,MOD((AG147-AG146),1))))</f>
        <v>0</v>
      </c>
      <c r="AH148" s="86">
        <f ca="1">IF(AG$3&gt;$BI$4,0,IF(AND(ISNUMBER(AG146),ISNUMBER(AG147),OR(LEFT(AH146,4)="jour",LEFT(AH146,4)="form")),IF(COUNTIF(fériés,AG$3)&gt;0,MOD(-$BH$4+(AG147-AG146),1)*1,MOD(-$BH$4+(AG147-AG146),1)),IF(AND(ISBLANK(AG146),ISBLANK(AG147)),IF(OR(AH146="r",AH146="c",AH146="a",AH146="m",AH146="f",AH146="cp",AH146="s",AH146="congé parent"),$BH$3,0),0)))</f>
        <v>0</v>
      </c>
      <c r="AI148" s="66">
        <f ca="1">IF(AI$3&gt;$BI$4,0,IF(OR(ISBLANK(AI146),ISBLANK(AI147),ISBLANK(AJ146),LEFT(AJ146,4)="jour",LEFT(AJ146,4)="form"),0,IF(COUNTIF(fériés,AI$3)&gt;0,MOD((AI147-AI146),1)*1,MOD((AI147-AI146),1))))</f>
        <v>0</v>
      </c>
      <c r="AJ148" s="66">
        <f ca="1">IF(AI$3&gt;$BI$4,0,IF(AND(ISNUMBER(AI146),ISNUMBER(AI147),OR(LEFT(AJ146,4)="jour",LEFT(AJ146,4)="form")),IF(COUNTIF(fériés,AI$3)&gt;0,MOD(-$BH$4+(AI147-AI146),1)*1,MOD(-$BH$4+(AI147-AI146),1)),IF(AND(ISBLANK(AI146),ISBLANK(AI147)),IF(OR(AJ146="r",AJ146="c",AJ146="a",AJ146="m",AJ146="f",AJ146="cp",AJ146="s",AJ146="congé parent"),$BH$3,0),0)))</f>
        <v>0</v>
      </c>
      <c r="AK148" s="66">
        <f ca="1">IF(AK$3&gt;$BI$4,0,IF(OR(ISBLANK(AK146),ISBLANK(AK147),ISBLANK(AL146),LEFT(AL146,4)="jour",LEFT(AL146,4)="form"),0,IF(COUNTIF(fériés,AK$3)&gt;0,MOD((AK147-AK146),1)*1,MOD((AK147-AK146),1))))</f>
        <v>0</v>
      </c>
      <c r="AL148" s="66">
        <f ca="1">IF(AK$3&gt;$BI$4,0,IF(AND(ISNUMBER(AK146),ISNUMBER(AK147),OR(LEFT(AL146,4)="jour",LEFT(AL146,4)="form")),IF(COUNTIF(fériés,AK$3)&gt;0,MOD(-$BH$4+(AK147-AK146),1)*1,MOD(-$BH$4+(AK147-AK146),1)),IF(AND(ISBLANK(AK146),ISBLANK(AK147)),IF(OR(AL146="r",AL146="c",AL146="a",AL146="m",AL146="f",AL146="cp",AL146="s",AL146="congé parent"),$BH$3,0),0)))</f>
        <v>0</v>
      </c>
      <c r="AM148" s="66">
        <f ca="1">IF(AM$3&gt;$BI$4,0,IF(OR(ISBLANK(AM146),ISBLANK(AM147),ISBLANK(AN146),LEFT(AN146,4)="jour",LEFT(AN146,4)="form"),0,IF(COUNTIF(fériés,AM$3)&gt;0,MOD((AM147-AM146),1)*1,MOD((AM147-AM146),1))))</f>
        <v>0</v>
      </c>
      <c r="AN148" s="66">
        <f ca="1">IF(AM$3&gt;$BI$4,0,IF(AND(ISNUMBER(AM146),ISNUMBER(AM147),OR(LEFT(AN146,4)="jour",LEFT(AN146,4)="form")),IF(COUNTIF(fériés,AM$3)&gt;0,MOD(-$BH$4+(AM147-AM146),1)*1,MOD(-$BH$4+(AM147-AM146),1)),IF(AND(ISBLANK(AM146),ISBLANK(AM147)),IF(OR(AN146="r",AN146="c",AN146="a",AN146="m",AN146="f",AN146="cp",AN146="s",AN146="congé parent"),$BH$3,0),0)))</f>
        <v>0</v>
      </c>
      <c r="AO148" s="86">
        <f ca="1">IF(AO$3&gt;$BI$4,0,IF(OR(ISBLANK(AO146),ISBLANK(AO147),ISBLANK(AP146),LEFT(AP146,4)="jour",LEFT(AP146,4)="form"),0,IF(COUNTIF(fériés,AO$3)&gt;0,MOD((AO147-AO146),1)*1,MOD((AO147-AO146),1))))</f>
        <v>0</v>
      </c>
      <c r="AP148" s="86">
        <f ca="1">IF(AO$3&gt;$BI$4,0,IF(AND(ISNUMBER(AO146),ISNUMBER(AO147),OR(LEFT(AP146,4)="jour",LEFT(AP146,4)="form")),IF(COUNTIF(fériés,AO$3)&gt;0,MOD(-$BH$4+(AO147-AO146),1)*1,MOD(-$BH$4+(AO147-AO146),1)),IF(AND(ISBLANK(AO146),ISBLANK(AO147)),IF(OR(AP146="r",AP146="c",AP146="a",AP146="m",AP146="f",AP146="cp",AP146="s",AP146="congé parent"),$BH$3,0),0)))</f>
        <v>0</v>
      </c>
      <c r="AQ148" s="86">
        <f ca="1">IF(AQ$3&gt;$BI$4,0,IF(OR(ISBLANK(AQ146),ISBLANK(AQ147),ISBLANK(AR146),LEFT(AR146,4)="jour",LEFT(AR146,4)="form"),0,IF(COUNTIF(fériés,AQ$3)&gt;0,MOD((AQ147-AQ146),1)*1,MOD((AQ147-AQ146),1))))</f>
        <v>0</v>
      </c>
      <c r="AR148" s="86">
        <f ca="1">IF(AQ$3&gt;$BI$4,0,IF(AND(ISNUMBER(AQ146),ISNUMBER(AQ147),OR(LEFT(AR146,4)="jour",LEFT(AR146,4)="form")),IF(COUNTIF(fériés,AQ$3)&gt;0,MOD(-$BH$4+(AQ147-AQ146),1)*1,MOD(-$BH$4+(AQ147-AQ146),1)),IF(AND(ISBLANK(AQ146),ISBLANK(AQ147)),IF(OR(AR146="r",AR146="c",AR146="a",AR146="m",AR146="f",AR146="cp",AR146="s",AR146="congé parent"),$BH$3,0),0)))</f>
        <v>0</v>
      </c>
      <c r="AS148" s="61"/>
      <c r="AT148" s="66">
        <f ca="1">IF(AT$3&gt;$BI$4,0,IF(OR(ISBLANK(AT146),ISBLANK(AT147),ISBLANK(AU146),LEFT(AU146,4)="jour",LEFT(AU146,4)="form"),0,IF(COUNTIF(fériés,AT$3)&gt;0,MOD((AT147-AT146),1)*1,MOD((AT147-AT146),1))))</f>
        <v>0</v>
      </c>
      <c r="AU148" s="66">
        <f ca="1">IF(AT$3&gt;$BI$4,0,IF(AND(ISNUMBER(AT146),ISNUMBER(AT147),OR(LEFT(AU146,4)="jour",LEFT(AU146,4)="form")),IF(COUNTIF(fériés,AT$3)&gt;0,MOD(-$BH$4+(AT147-AT146),1)*1,MOD(-$BH$4+(AT147-AT146),1)),IF(AND(ISBLANK(AT146),ISBLANK(AT147)),IF(OR(AU146="r",AU146="c",AU146="a",AU146="m",AU146="f",AU146="cp",AU146="s",AU146="congé parent"),$BH$3,0),0)))</f>
        <v>0</v>
      </c>
      <c r="AV148" s="86">
        <f ca="1">IF(AV$3&gt;$BI$4,0,IF(OR(ISBLANK(AV146),ISBLANK(AV147),ISBLANK(AW146),LEFT(AW146,4)="jour",LEFT(AW146,4)="form"),0,IF(COUNTIF(fériés,AV$3)&gt;0,MOD((AV147-AV146),1)*1,MOD((AV147-AV146),1))))</f>
        <v>0</v>
      </c>
      <c r="AW148" s="86">
        <f ca="1">IF(AV$3&gt;$BI$4,0,IF(AND(ISNUMBER(AV146),ISNUMBER(AV147),OR(LEFT(AW146,4)="jour",LEFT(AW146,4)="form")),IF(COUNTIF(fériés,AV$3)&gt;0,MOD(-$BH$4+(AV147-AV146),1)*1,MOD(-$BH$4+(AV147-AV146),1)),IF(AND(ISBLANK(AV146),ISBLANK(AV147)),IF(OR(AW146="r",AW146="c",AW146="a",AW146="m",AW146="f",AW146="cp",AW146="s",AW146="congé parent"),$BH$3,0),0)))</f>
        <v>0</v>
      </c>
      <c r="AX148" s="66">
        <f ca="1">IF(AX$3&gt;$BI$4,0,IF(OR(ISBLANK(AX146),ISBLANK(AX147),ISBLANK(AY146),LEFT(AY146,4)="jour",LEFT(AY146,4)="form"),0,IF(COUNTIF(fériés,AX$3)&gt;0,MOD((AX147-AX146),1)*1,MOD((AX147-AX146),1))))</f>
        <v>0</v>
      </c>
      <c r="AY148" s="66">
        <f ca="1">IF(AX$3&gt;$BI$4,0,IF(AND(ISNUMBER(AX146),ISNUMBER(AX147),OR(LEFT(AY146,4)="jour",LEFT(AY146,4)="form")),IF(COUNTIF(fériés,AX$3)&gt;0,MOD(-$BH$4+(AX147-AX146),1)*1,MOD(-$BH$4+(AX147-AX146),1)),IF(AND(ISBLANK(AX146),ISBLANK(AX147)),IF(OR(AY146="r",AY146="c",AY146="a",AY146="m",AY146="f",AY146="cp",AY146="s",AY146="congé parent"),$BH$3,0),0)))</f>
        <v>0</v>
      </c>
      <c r="AZ148" s="66">
        <f ca="1">IF(AZ$3&gt;$BI$4,0,IF(OR(ISBLANK(AZ146),ISBLANK(AZ147),ISBLANK(BA146),LEFT(BA146,4)="jour",LEFT(BA146,4)="form"),0,IF(COUNTIF(fériés,AZ$3)&gt;0,MOD((AZ147-AZ146),1)*1,MOD((AZ147-AZ146),1))))</f>
        <v>0</v>
      </c>
      <c r="BA148" s="66">
        <f ca="1">IF(AZ$3&gt;$BI$4,0,IF(AND(ISNUMBER(AZ146),ISNUMBER(AZ147),OR(LEFT(BA146,4)="jour",LEFT(BA146,4)="form")),IF(COUNTIF(fériés,AZ$3)&gt;0,MOD(-$BH$4+(AZ147-AZ146),1)*1,MOD(-$BH$4+(AZ147-AZ146),1)),IF(AND(ISBLANK(AZ146),ISBLANK(AZ147)),IF(OR(BA146="r",BA146="c",BA146="a",BA146="m",BA146="f",BA146="cp",BA146="s",BA146="congé parent"),$BH$3,0),0)))</f>
        <v>0</v>
      </c>
      <c r="BB148" s="66">
        <f ca="1">IF(BB$3&gt;$BI$4,0,IF(OR(ISBLANK(BB146),ISBLANK(BB147),ISBLANK(BC146),LEFT(BC146,4)="jour",LEFT(BC146,4)="form"),0,IF(COUNTIF(fériés,BB$3)&gt;0,MOD((BB147-BB146),1)*1,MOD((BB147-BB146),1))))</f>
        <v>0</v>
      </c>
      <c r="BC148" s="66">
        <f ca="1">IF(BB$3&gt;$BI$4,0,IF(AND(ISNUMBER(BB146),ISNUMBER(BB147),OR(LEFT(BC146,4)="jour",LEFT(BC146,4)="form")),IF(COUNTIF(fériés,BB$3)&gt;0,MOD(-$BH$4+(BB147-BB146),1)*1,MOD(-$BH$4+(BB147-BB146),1)),IF(AND(ISBLANK(BB146),ISBLANK(BB147)),IF(OR(BC146="r",BC146="c",BC146="a",BC146="m",BC146="f",BC146="cp",BC146="s",BC146="congé parent"),$BH$3,0),0)))</f>
        <v>0</v>
      </c>
      <c r="BD148" s="66">
        <f ca="1">IF(BD$3&gt;$BI$4,0,IF(OR(ISBLANK(BD146),ISBLANK(BD147),ISBLANK(BE146),LEFT(BE146,4)="jour",LEFT(BE146,4)="form"),0,IF(COUNTIF(fériés,BD$3)&gt;0,MOD((BD147-BD146),1)*1,MOD((BD147-BD146),1))))</f>
        <v>0</v>
      </c>
      <c r="BE148" s="66">
        <f ca="1">IF(BD$3&gt;$BI$4,0,IF(AND(ISNUMBER(BD146),ISNUMBER(BD147),OR(LEFT(BE146,4)="jour",LEFT(BE146,4)="form")),IF(COUNTIF(fériés,BD$3)&gt;0,MOD(-$BH$4+(BD147-BD146),1)*1,MOD(-$BH$4+(BD147-BD146),1)),IF(AND(ISBLANK(BD146),ISBLANK(BD147)),IF(OR(BE146="r",BE146="c",BE146="a",BE146="m",BE146="f",BE146="cp",BE146="s",BE146="congé parent"),$BH$3,0),0)))</f>
        <v>0</v>
      </c>
      <c r="BF148" s="66">
        <f ca="1">IF(BF$3&gt;$BI$4,0,IF(OR(ISBLANK(BF146),ISBLANK(BF147),ISBLANK(BG146),LEFT(BG146,4)="jour",LEFT(BG146,4)="form"),0,IF(COUNTIF(fériés,BF$3)&gt;0,MOD((BF147-BF146),1)*1,MOD((BF147-BF146),1))))</f>
        <v>0</v>
      </c>
      <c r="BG148" s="66">
        <f ca="1">IF(BF$3&gt;$BI$4,0,IF(AND(ISNUMBER(BF146),ISNUMBER(BF147),OR(LEFT(BG146,4)="jour",LEFT(BG146,4)="form")),IF(COUNTIF(fériés,BF$3)&gt;0,MOD(-$BH$4+(BF147-BF146),1)*1,MOD(-$BH$4+(BF147-BF146),1)),IF(AND(ISBLANK(BF146),ISBLANK(BF147)),IF(OR(BG146="r",BG146="c",BG146="a",BG146="m",BG146="f",BG146="cp",BG146="s",BG146="congé parent"),$BH$3,0),0)))</f>
        <v>0</v>
      </c>
      <c r="BH148" s="12">
        <f ca="1">SUM(B148:BG148)</f>
        <v>0.3166666666666666</v>
      </c>
    </row>
    <row r="149" spans="1:60" ht="15.6" customHeight="1" thickBot="1" x14ac:dyDescent="0.4">
      <c r="A149" s="52"/>
      <c r="B149" s="66" t="str">
        <f>IF(RIGHT(C146,4)="cuht","171",IF(RIGHT(C146,4)="netu","172",IF(RIGHT(C146,4)="auht","173",IF(OR(RIGHT(C146,4)="ppou",RIGHT(C146,5)="prepa"),"360",IF(RIGHT(C146,4)="cpou","361",IF(OR(RIGHT(C146,4)="apou",RIGHT(C146,6)="molinf"),"363",IF(RIGHT(C146,4)="netp","364",IF(RIGHT(C146,4)="cmtr","365",IF(LEFT(C146,4)="form","873",IF(RIGHT(C146,7)="ce-cppt","902",""))))))))))</f>
        <v/>
      </c>
      <c r="C149" s="66" t="str">
        <f>IF(B149="","",IF(OR(B$3=Recap!$A$50,B$3=Recap!$A$51,B$3=Recap!$A$52,B$3=Recap!$A$53,B$3=Recap!$A$54,B$3=Recap!$A$55,B$3=Recap!$A$56,B$3=Recap!$A$57,B$3=Recap!$A$58,B$3=Recap!$A$59,B$3=Recap!$A$60,B$3=Recap!$A$61),(B148+C148)/1,B148+C148))</f>
        <v/>
      </c>
      <c r="D149" s="66" t="str">
        <f>IF(RIGHT(E146,4)="cuht","171",IF(RIGHT(E146,4)="netu","172",IF(RIGHT(E146,4)="auht","173",IF(OR(RIGHT(E146,4)="ppou",RIGHT(E146,5)="prepa"),"360",IF(RIGHT(E146,4)="cpou","361",IF(OR(RIGHT(E146,4)="apou",RIGHT(E146,6)="molinf"),"363",IF(RIGHT(E146,4)="netp","364",IF(RIGHT(E146,4)="cmtr","365",IF(LEFT(E146,4)="form","873",IF(RIGHT(E146,7)="ce-cppt","902",""))))))))))</f>
        <v/>
      </c>
      <c r="E149" s="66" t="str">
        <f>IF(D149="","",IF(OR(D$3=Recap!$A$50,D$3=Recap!$A$51,D$3=Recap!$A$52,D$3=Recap!$A$53,D$3=Recap!$A$54,D$3=Recap!$A$55,D$3=Recap!$A$56,D$3=Recap!$A$57,D$3=Recap!$A$58,D$3=Recap!$A$59,D$3=Recap!$A$60,D$3=Recap!$A$61),(D148+E148)/1,D148+E148))</f>
        <v/>
      </c>
      <c r="F149" s="66" t="str">
        <f>IF(RIGHT(G146,4)="cuht","171",IF(RIGHT(G146,4)="netu","172",IF(RIGHT(G146,4)="auht","173",IF(OR(RIGHT(G146,4)="ppou",RIGHT(G146,5)="prepa"),"360",IF(RIGHT(G146,4)="cpou","361",IF(OR(RIGHT(G146,4)="apou",RIGHT(G146,6)="molinf"),"363",IF(RIGHT(G146,4)="netp","364",IF(RIGHT(G146,4)="cmtr","365",IF(LEFT(G146,4)="form","873",IF(RIGHT(G146,7)="ce-cppt","902",""))))))))))</f>
        <v/>
      </c>
      <c r="G149" s="66" t="str">
        <f>IF(F149="","",IF(OR(F$3=Recap!$A$50,F$3=Recap!$A$51,F$3=Recap!$A$52,F$3=Recap!$A$53,F$3=Recap!$A$54,F$3=Recap!$A$55,F$3=Recap!$A$56,F$3=Recap!$A$57,F$3=Recap!$A$58,F$3=Recap!$A$59,F$3=Recap!$A$60,F$3=Recap!$A$61),(F148+G148)/1,F148+G148))</f>
        <v/>
      </c>
      <c r="H149" s="66" t="str">
        <f>IF(RIGHT(I146,4)="cuht","171",IF(RIGHT(I146,4)="netu","172",IF(RIGHT(I146,4)="auht","173",IF(OR(RIGHT(I146,4)="ppou",RIGHT(I146,5)="prepa"),"360",IF(RIGHT(I146,4)="cpou","361",IF(OR(RIGHT(I146,4)="apou",RIGHT(I146,6)="molinf"),"363",IF(RIGHT(I146,4)="netp","364",IF(RIGHT(I146,4)="cmtr","365",IF(LEFT(I146,4)="form","873",IF(RIGHT(I146,7)="ce-cppt","902",""))))))))))</f>
        <v/>
      </c>
      <c r="I149" s="66" t="str">
        <f>IF(H149="","",IF(OR(H$3=Recap!$A$50,H$3=Recap!$A$51,H$3=Recap!$A$52,H$3=Recap!$A$53,H$3=Recap!$A$54,H$3=Recap!$A$55,H$3=Recap!$A$56,H$3=Recap!$A$57,H$3=Recap!$A$58,H$3=Recap!$A$59,H$3=Recap!$A$60,H$3=Recap!$A$61),(H148+I148)/1,H148+I148))</f>
        <v/>
      </c>
      <c r="J149" s="66" t="str">
        <f>IF(RIGHT(K146,4)="cuht","171",IF(RIGHT(K146,4)="netu","172",IF(RIGHT(K146,4)="auht","173",IF(OR(RIGHT(K146,4)="ppou",RIGHT(K146,5)="prepa"),"360",IF(RIGHT(K146,4)="cpou","361",IF(OR(RIGHT(K146,4)="apou",RIGHT(K146,6)="molinf"),"363",IF(RIGHT(K146,4)="netp","364",IF(RIGHT(K146,4)="cmtr","365",IF(LEFT(K146,4)="form","873",IF(RIGHT(K146,7)="ce-cppt","902",""))))))))))</f>
        <v/>
      </c>
      <c r="K149" s="66" t="str">
        <f>IF(J149="","",IF(OR(J$3=Recap!$A$50,J$3=Recap!$A$51,J$3=Recap!$A$52,J$3=Recap!$A$53,J$3=Recap!$A$54,J$3=Recap!$A$55,J$3=Recap!$A$56,J$3=Recap!$A$57,J$3=Recap!$A$58,J$3=Recap!$A$59,J$3=Recap!$A$60,J$3=Recap!$A$61),(J148+K148)/1,J148+K148))</f>
        <v/>
      </c>
      <c r="L149" s="86" t="str">
        <f>IF(RIGHT(M146,4)="cuht","171",IF(RIGHT(M146,4)="netu","172",IF(RIGHT(M146,4)="auht","173",IF(OR(RIGHT(M146,4)="ppou",RIGHT(M146,5)="prepa"),"360",IF(RIGHT(M146,4)="cpou","361",IF(OR(RIGHT(M146,4)="apou",RIGHT(M146,6)="molinf"),"363",IF(RIGHT(M146,4)="netp","364",IF(RIGHT(M146,4)="cmtr","365",IF(LEFT(M146,4)="form","873",IF(RIGHT(M146,7)="ce-cppt","902",""))))))))))</f>
        <v/>
      </c>
      <c r="M149" s="86" t="str">
        <f>IF(L149="","",IF(OR(L$3=Recap!$A$50,L$3=Recap!$A$51,L$3=Recap!$A$52,L$3=Recap!$A$53,L$3=Recap!$A$54,L$3=Recap!$A$55,L$3=Recap!$A$56,L$3=Recap!$A$57,L$3=Recap!$A$58,L$3=Recap!$A$59,L$3=Recap!$A$60,L$3=Recap!$A$61),(L148+M148)/1,L148+M148))</f>
        <v/>
      </c>
      <c r="N149" s="86" t="str">
        <f>IF(RIGHT(O146,4)="cuht","171",IF(RIGHT(O146,4)="netu","172",IF(RIGHT(O146,4)="auht","173",IF(OR(RIGHT(O146,4)="ppou",RIGHT(O146,5)="prepa"),"360",IF(RIGHT(O146,4)="cpou","361",IF(OR(RIGHT(O146,4)="apou",RIGHT(O146,6)="molinf"),"363",IF(RIGHT(O146,4)="netp","364",IF(RIGHT(O146,4)="cmtr","365",IF(LEFT(O146,4)="form","873",IF(RIGHT(O146,7)="ce-cppt","902",""))))))))))</f>
        <v/>
      </c>
      <c r="O149" s="86" t="str">
        <f>IF(N149="","",IF(OR(N$3=Recap!$A$50,N$3=Recap!$A$51,N$3=Recap!$A$52,N$3=Recap!$A$53,N$3=Recap!$A$54,N$3=Recap!$A$55,N$3=Recap!$A$56,N$3=Recap!$A$57,N$3=Recap!$A$58,N$3=Recap!$A$59,N$3=Recap!$A$60,N$3=Recap!$A$61),(N148+O148)/1,N148+O148))</f>
        <v/>
      </c>
      <c r="P149" s="66" t="str">
        <f>IF(RIGHT(Q146,4)="cuht","171",IF(RIGHT(Q146,4)="netu","172",IF(RIGHT(Q146,4)="auht","173",IF(OR(RIGHT(Q146,4)="ppou",RIGHT(Q146,5)="prepa"),"360",IF(RIGHT(Q146,4)="cpou","361",IF(OR(RIGHT(Q146,4)="apou",RIGHT(Q146,6)="molinf"),"363",IF(RIGHT(Q146,4)="netp","364",IF(RIGHT(Q146,4)="cmtr","365",IF(LEFT(Q146,4)="form","873",IF(RIGHT(Q146,7)="ce-cppt","902",""))))))))))</f>
        <v/>
      </c>
      <c r="Q149" s="66" t="str">
        <f>IF(P149="","",IF(OR(P$3=Recap!$A$50,P$3=Recap!$A$51,P$3=Recap!$A$52,P$3=Recap!$A$53,P$3=Recap!$A$54,P$3=Recap!$A$55,P$3=Recap!$A$56,P$3=Recap!$A$57,P$3=Recap!$A$58,P$3=Recap!$A$59,P$3=Recap!$A$60,P$3=Recap!$A$61),(P148+Q148)/1,P148+Q148))</f>
        <v/>
      </c>
      <c r="R149" s="66" t="str">
        <f>IF(RIGHT(S146,4)="cuht","171",IF(RIGHT(S146,4)="netu","172",IF(RIGHT(S146,4)="auht","173",IF(OR(RIGHT(S146,4)="ppou",RIGHT(S146,5)="prepa"),"360",IF(RIGHT(S146,4)="cpou","361",IF(OR(RIGHT(S146,4)="apou",RIGHT(S146,6)="molinf"),"363",IF(RIGHT(S146,4)="netp","364",IF(RIGHT(S146,4)="cmtr","365",IF(LEFT(S146,4)="form","873",IF(RIGHT(S146,7)="ce-cppt","902",""))))))))))</f>
        <v>171</v>
      </c>
      <c r="S149" s="66">
        <f ca="1">IF(R149="","",IF(OR(R$3=Recap!$A$50,R$3=Recap!$A$51,R$3=Recap!$A$52,R$3=Recap!$A$53,R$3=Recap!$A$54,R$3=Recap!$A$55,R$3=Recap!$A$56,R$3=Recap!$A$57,R$3=Recap!$A$58,R$3=Recap!$A$59,R$3=Recap!$A$60,R$3=Recap!$A$61),(R148+S148)/1,R148+S148))</f>
        <v>0.3166666666666666</v>
      </c>
      <c r="T149" s="66" t="str">
        <f>IF(RIGHT(U146,4)="cuht","171",IF(RIGHT(U146,4)="netu","172",IF(RIGHT(U146,4)="auht","173",IF(OR(RIGHT(U146,4)="ppou",RIGHT(U146,5)="prepa"),"360",IF(RIGHT(U146,4)="cpou","361",IF(OR(RIGHT(U146,4)="apou",RIGHT(U146,6)="molinf"),"363",IF(RIGHT(U146,4)="netp","364",IF(RIGHT(U146,4)="cmtr","365",IF(LEFT(U146,4)="form","873",IF(RIGHT(U146,7)="ce-cppt","902",""))))))))))</f>
        <v/>
      </c>
      <c r="U149" s="66" t="str">
        <f>IF(T149="","",IF(OR(T$3=Recap!$A$50,T$3=Recap!$A$51,T$3=Recap!$A$52,T$3=Recap!$A$53,T$3=Recap!$A$54,T$3=Recap!$A$55,T$3=Recap!$A$56,T$3=Recap!$A$57,T$3=Recap!$A$58,T$3=Recap!$A$59,T$3=Recap!$A$60,T$3=Recap!$A$61),(T148+U148)/1,T148+U148))</f>
        <v/>
      </c>
      <c r="V149" s="66" t="str">
        <f>IF(RIGHT(W146,4)="cuht","171",IF(RIGHT(W146,4)="netu","172",IF(RIGHT(W146,4)="auht","173",IF(OR(RIGHT(W146,4)="ppou",RIGHT(W146,5)="prepa"),"360",IF(RIGHT(W146,4)="cpou","361",IF(OR(RIGHT(W146,4)="apou",RIGHT(W146,6)="molinf"),"363",IF(RIGHT(W146,4)="netp","364",IF(RIGHT(W146,4)="cmtr","365",IF(LEFT(W146,4)="form","873",IF(RIGHT(W146,7)="ce-cppt","902",""))))))))))</f>
        <v/>
      </c>
      <c r="W149" s="66" t="str">
        <f>IF(V149="","",IF(OR(V$3=Recap!$A$50,V$3=Recap!$A$51,V$3=Recap!$A$52,V$3=Recap!$A$53,V$3=Recap!$A$54,V$3=Recap!$A$55,V$3=Recap!$A$56,V$3=Recap!$A$57,V$3=Recap!$A$58,V$3=Recap!$A$59,V$3=Recap!$A$60,V$3=Recap!$A$61),(V148+W148)/1,V148+W148))</f>
        <v/>
      </c>
      <c r="X149" s="66" t="str">
        <f>IF(RIGHT(Y146,4)="cuht","171",IF(RIGHT(Y146,4)="netu","172",IF(RIGHT(Y146,4)="auht","173",IF(OR(RIGHT(Y146,4)="ppou",RIGHT(Y146,5)="prepa"),"360",IF(RIGHT(Y146,4)="cpou","361",IF(OR(RIGHT(Y146,4)="apou",RIGHT(Y146,6)="molinf"),"363",IF(RIGHT(Y146,4)="netp","364",IF(RIGHT(Y146,4)="cmtr","365",IF(LEFT(Y146,4)="form","873",IF(RIGHT(Y146,7)="ce-cppt","902",""))))))))))</f>
        <v/>
      </c>
      <c r="Y149" s="66" t="str">
        <f>IF(X149="","",IF(OR(X$3=Recap!$A$50,X$3=Recap!$A$51,X$3=Recap!$A$52,X$3=Recap!$A$53,X$3=Recap!$A$54,X$3=Recap!$A$55,X$3=Recap!$A$56,X$3=Recap!$A$57,X$3=Recap!$A$58,X$3=Recap!$A$59,X$3=Recap!$A$60,X$3=Recap!$A$61),(X148+Y148)/1,X148+Y148))</f>
        <v/>
      </c>
      <c r="Z149" s="86" t="str">
        <f>IF(RIGHT(AA146,4)="cuht","171",IF(RIGHT(AA146,4)="netu","172",IF(RIGHT(AA146,4)="auht","173",IF(OR(RIGHT(AA146,4)="ppou",RIGHT(AA146,5)="prepa"),"360",IF(RIGHT(AA146,4)="cpou","361",IF(OR(RIGHT(AA146,4)="apou",RIGHT(AA146,6)="molinf"),"363",IF(RIGHT(AA146,4)="netp","364",IF(RIGHT(AA146,4)="cmtr","365",IF(LEFT(AA146,4)="form","873",IF(RIGHT(AA146,7)="ce-cppt","902",""))))))))))</f>
        <v/>
      </c>
      <c r="AA149" s="86" t="str">
        <f>IF(Z149="","",IF(OR(Z$3=Recap!$A$50,Z$3=Recap!$A$51,Z$3=Recap!$A$52,Z$3=Recap!$A$53,Z$3=Recap!$A$54,Z$3=Recap!$A$55,Z$3=Recap!$A$56,Z$3=Recap!$A$57,Z$3=Recap!$A$58,Z$3=Recap!$A$59,Z$3=Recap!$A$60,Z$3=Recap!$A$61),(Z148+AA148)/1,Z148+AA148))</f>
        <v/>
      </c>
      <c r="AB149" s="86" t="str">
        <f>IF(RIGHT(AC146,4)="cuht","171",IF(RIGHT(AC146,4)="netu","172",IF(RIGHT(AC146,4)="auht","173",IF(OR(RIGHT(AC146,4)="ppou",RIGHT(AC146,5)="prepa"),"360",IF(RIGHT(AC146,4)="cpou","361",IF(OR(RIGHT(AC146,4)="apou",RIGHT(AC146,6)="molinf"),"363",IF(RIGHT(AC146,4)="netp","364",IF(RIGHT(AC146,4)="cmtr","365",IF(LEFT(AC146,4)="form","873",IF(RIGHT(AC146,7)="ce-cppt","902",""))))))))))</f>
        <v/>
      </c>
      <c r="AC149" s="86" t="str">
        <f>IF(AB149="","",IF(OR(AB$3=Recap!$A$50,AB$3=Recap!$A$51,AB$3=Recap!$A$52,AB$3=Recap!$A$53,AB$3=Recap!$A$54,AB$3=Recap!$A$55,AB$3=Recap!$A$56,AB$3=Recap!$A$57,AB$3=Recap!$A$58,AB$3=Recap!$A$59,AB$3=Recap!$A$60,AB$3=Recap!$A$61),(AB148+AC148)/1,AB148+AC148))</f>
        <v/>
      </c>
      <c r="AD149" s="61"/>
      <c r="AE149" s="66" t="str">
        <f>IF(RIGHT(AF146,4)="cuht","171",IF(RIGHT(AF146,4)="netu","172",IF(RIGHT(AF146,4)="auht","173",IF(OR(RIGHT(AF146,4)="ppou",RIGHT(AF146,5)="prepa"),"360",IF(RIGHT(AF146,4)="cpou","361",IF(OR(RIGHT(AF146,4)="apou",RIGHT(AF146,6)="molinf"),"363",IF(RIGHT(AF146,4)="netp","364",IF(RIGHT(AF146,4)="cmtr","365",IF(LEFT(AF146,4)="form","873",IF(RIGHT(AF146,7)="ce-cppt","902",""))))))))))</f>
        <v/>
      </c>
      <c r="AF149" s="66" t="str">
        <f>IF(AE149="","",IF(OR(AE$3=Recap!$A$50,AE$3=Recap!$A$51,AE$3=Recap!$A$52,AE$3=Recap!$A$53,AE$3=Recap!$A$54,AE$3=Recap!$A$55,AE$3=Recap!$A$56,AE$3=Recap!$A$57,AE$3=Recap!$A$58,AE$3=Recap!$A$59,AE$3=Recap!$A$60,AE$3=Recap!$A$61),(AE148+AF148)/1,AE148+AF148))</f>
        <v/>
      </c>
      <c r="AG149" s="86" t="str">
        <f>IF(RIGHT(AH146,4)="cuht","171",IF(RIGHT(AH146,4)="netu","172",IF(RIGHT(AH146,4)="auht","173",IF(OR(RIGHT(AH146,4)="ppou",RIGHT(AH146,5)="prepa"),"360",IF(RIGHT(AH146,4)="cpou","361",IF(OR(RIGHT(AH146,4)="apou",RIGHT(AH146,6)="molinf"),"363",IF(RIGHT(AH146,4)="netp","364",IF(RIGHT(AH146,4)="cmtr","365",IF(LEFT(AH146,4)="form","873",IF(RIGHT(AH146,7)="ce-cppt","902",""))))))))))</f>
        <v/>
      </c>
      <c r="AH149" s="86" t="str">
        <f>IF(AG149="","",IF(OR(AG$3=Recap!$A$50,AG$3=Recap!$A$51,AG$3=Recap!$A$52,AG$3=Recap!$A$53,AG$3=Recap!$A$54,AG$3=Recap!$A$55,AG$3=Recap!$A$56,AG$3=Recap!$A$57,AG$3=Recap!$A$58,AG$3=Recap!$A$59,AG$3=Recap!$A$60,AG$3=Recap!$A$61),(AG148+AH148)/1,AG148+AH148))</f>
        <v/>
      </c>
      <c r="AI149" s="66" t="str">
        <f>IF(RIGHT(AJ146,4)="cuht","171",IF(RIGHT(AJ146,4)="netu","172",IF(RIGHT(AJ146,4)="auht","173",IF(OR(RIGHT(AJ146,4)="ppou",RIGHT(AJ146,5)="prepa"),"360",IF(RIGHT(AJ146,4)="cpou","361",IF(OR(RIGHT(AJ146,4)="apou",RIGHT(AJ146,6)="molinf"),"363",IF(RIGHT(AJ146,4)="netp","364",IF(RIGHT(AJ146,4)="cmtr","365",IF(LEFT(AJ146,4)="form","873",IF(RIGHT(AJ146,7)="ce-cppt","902",""))))))))))</f>
        <v/>
      </c>
      <c r="AJ149" s="66" t="str">
        <f>IF(AI149="","",IF(OR(AI$3=Recap!$A$50,AI$3=Recap!$A$51,AI$3=Recap!$A$52,AI$3=Recap!$A$53,AI$3=Recap!$A$54,AI$3=Recap!$A$55,AI$3=Recap!$A$56,AI$3=Recap!$A$57,AI$3=Recap!$A$58,AI$3=Recap!$A$59,AI$3=Recap!$A$60,AI$3=Recap!$A$61),(AI148+AJ148)/1,AI148+AJ148))</f>
        <v/>
      </c>
      <c r="AK149" s="66" t="str">
        <f>IF(RIGHT(AL146,4)="cuht","171",IF(RIGHT(AL146,4)="netu","172",IF(RIGHT(AL146,4)="auht","173",IF(OR(RIGHT(AL146,4)="ppou",RIGHT(AL146,5)="prepa"),"360",IF(RIGHT(AL146,4)="cpou","361",IF(OR(RIGHT(AL146,4)="apou",RIGHT(AL146,6)="molinf"),"363",IF(RIGHT(AL146,4)="netp","364",IF(RIGHT(AL146,4)="cmtr","365",IF(LEFT(AL146,4)="form","873",IF(RIGHT(AL146,7)="ce-cppt","902",""))))))))))</f>
        <v/>
      </c>
      <c r="AL149" s="66" t="str">
        <f>IF(AK149="","",IF(OR(AK$3=Recap!$A$50,AK$3=Recap!$A$51,AK$3=Recap!$A$52,AK$3=Recap!$A$53,AK$3=Recap!$A$54,AK$3=Recap!$A$55,AK$3=Recap!$A$56,AK$3=Recap!$A$57,AK$3=Recap!$A$58,AK$3=Recap!$A$59,AK$3=Recap!$A$60,AK$3=Recap!$A$61),(AK148+AL148)/1,AK148+AL148))</f>
        <v/>
      </c>
      <c r="AM149" s="66" t="str">
        <f>IF(RIGHT(AN146,4)="cuht","171",IF(RIGHT(AN146,4)="netu","172",IF(RIGHT(AN146,4)="auht","173",IF(OR(RIGHT(AN146,4)="ppou",RIGHT(AN146,5)="prepa"),"360",IF(RIGHT(AN146,4)="cpou","361",IF(OR(RIGHT(AN146,4)="apou",RIGHT(AN146,6)="molinf"),"363",IF(RIGHT(AN146,4)="netp","364",IF(RIGHT(AN146,4)="cmtr","365",IF(LEFT(AN146,4)="form","873",IF(RIGHT(AN146,7)="ce-cppt","902",""))))))))))</f>
        <v/>
      </c>
      <c r="AN149" s="66" t="str">
        <f>IF(AM149="","",IF(OR(AM$3=Recap!$A$50,AM$3=Recap!$A$51,AM$3=Recap!$A$52,AM$3=Recap!$A$53,AM$3=Recap!$A$54,AM$3=Recap!$A$55,AM$3=Recap!$A$56,AM$3=Recap!$A$57,AM$3=Recap!$A$58,AM$3=Recap!$A$59,AM$3=Recap!$A$60,AM$3=Recap!$A$61),(AM148+AN148)/1,AM148+AN148))</f>
        <v/>
      </c>
      <c r="AO149" s="86" t="str">
        <f>IF(RIGHT(AP146,4)="cuht","171",IF(RIGHT(AP146,4)="netu","172",IF(RIGHT(AP146,4)="auht","173",IF(OR(RIGHT(AP146,4)="ppou",RIGHT(AP146,5)="prepa"),"360",IF(RIGHT(AP146,4)="cpou","361",IF(OR(RIGHT(AP146,4)="apou",RIGHT(AP146,6)="molinf"),"363",IF(RIGHT(AP146,4)="netp","364",IF(RIGHT(AP146,4)="cmtr","365",IF(LEFT(AP146,4)="form","873",IF(RIGHT(AP146,7)="ce-cppt","902",""))))))))))</f>
        <v/>
      </c>
      <c r="AP149" s="86" t="str">
        <f>IF(AO149="","",IF(OR(AO$3=Recap!$A$50,AO$3=Recap!$A$51,AO$3=Recap!$A$52,AO$3=Recap!$A$53,AO$3=Recap!$A$54,AO$3=Recap!$A$55,AO$3=Recap!$A$56,AO$3=Recap!$A$57,AO$3=Recap!$A$58,AO$3=Recap!$A$59,AO$3=Recap!$A$60,AO$3=Recap!$A$61),(AO148+AP148)/1,AO148+AP148))</f>
        <v/>
      </c>
      <c r="AQ149" s="86" t="str">
        <f>IF(RIGHT(AR146,4)="cuht","171",IF(RIGHT(AR146,4)="netu","172",IF(RIGHT(AR146,4)="auht","173",IF(OR(RIGHT(AR146,4)="ppou",RIGHT(AR146,5)="prepa"),"360",IF(RIGHT(AR146,4)="cpou","361",IF(OR(RIGHT(AR146,4)="apou",RIGHT(AR146,6)="molinf"),"363",IF(RIGHT(AR146,4)="netp","364",IF(RIGHT(AR146,4)="cmtr","365",IF(LEFT(AR146,4)="form","873",IF(RIGHT(AR146,7)="ce-cppt","902",""))))))))))</f>
        <v/>
      </c>
      <c r="AR149" s="86" t="str">
        <f>IF(AQ149="","",IF(OR(AQ$3=Recap!$A$50,AQ$3=Recap!$A$51,AQ$3=Recap!$A$52,AQ$3=Recap!$A$53,AQ$3=Recap!$A$54,AQ$3=Recap!$A$55,AQ$3=Recap!$A$56,AQ$3=Recap!$A$57,AQ$3=Recap!$A$58,AQ$3=Recap!$A$59,AQ$3=Recap!$A$60,AQ$3=Recap!$A$61),(AQ148+AR148)/1,AQ148+AR148))</f>
        <v/>
      </c>
      <c r="AS149" s="61"/>
      <c r="AT149" s="66" t="str">
        <f>IF(RIGHT(AU146,4)="cuht","171",IF(RIGHT(AU146,4)="netu","172",IF(RIGHT(AU146,4)="auht","173",IF(OR(RIGHT(AU146,4)="ppou",RIGHT(AU146,5)="prepa"),"360",IF(RIGHT(AU146,4)="cpou","361",IF(OR(RIGHT(AU146,4)="apou",RIGHT(AU146,6)="molinf"),"363",IF(RIGHT(AU146,4)="netp","364",IF(RIGHT(AU146,4)="cmtr","365",IF(LEFT(AU146,4)="form","873",IF(RIGHT(AU146,7)="ce-cppt","902",""))))))))))</f>
        <v/>
      </c>
      <c r="AU149" s="66" t="str">
        <f>IF(AT149="","",IF(OR(AT$3=Recap!$A$50,AT$3=Recap!$A$51,AT$3=Recap!$A$52,AT$3=Recap!$A$53,AT$3=Recap!$A$54,AT$3=Recap!$A$55,AT$3=Recap!$A$56,AT$3=Recap!$A$57,AT$3=Recap!$A$58,AT$3=Recap!$A$59,AT$3=Recap!$A$60,AT$3=Recap!$A$61),(AT148+AU148)/1,AT148+AU148))</f>
        <v/>
      </c>
      <c r="AV149" s="86" t="str">
        <f>IF(RIGHT(AW146,4)="cuht","171",IF(RIGHT(AW146,4)="netu","172",IF(RIGHT(AW146,4)="auht","173",IF(OR(RIGHT(AW146,4)="ppou",RIGHT(AW146,5)="prepa"),"360",IF(RIGHT(AW146,4)="cpou","361",IF(OR(RIGHT(AW146,4)="apou",RIGHT(AW146,6)="molinf"),"363",IF(RIGHT(AW146,4)="netp","364",IF(RIGHT(AW146,4)="cmtr","365",IF(LEFT(AW146,4)="form","873",IF(RIGHT(AW146,7)="ce-cppt","902",""))))))))))</f>
        <v/>
      </c>
      <c r="AW149" s="86" t="str">
        <f>IF(AV149="","",IF(OR(AV$3=Recap!$A$50,AV$3=Recap!$A$51,AV$3=Recap!$A$52,AV$3=Recap!$A$53,AV$3=Recap!$A$54,AV$3=Recap!$A$55,AV$3=Recap!$A$56,AV$3=Recap!$A$57,AV$3=Recap!$A$58,AV$3=Recap!$A$59,AV$3=Recap!$A$60,AV$3=Recap!$A$61),(AV148+AW148)/1,AV148+AW148))</f>
        <v/>
      </c>
      <c r="AX149" s="66" t="str">
        <f>IF(RIGHT(AY146,4)="cuht","171",IF(RIGHT(AY146,4)="netu","172",IF(RIGHT(AY146,4)="auht","173",IF(OR(RIGHT(AY146,4)="ppou",RIGHT(AY146,5)="prepa"),"360",IF(RIGHT(AY146,4)="cpou","361",IF(OR(RIGHT(AY146,4)="apou",RIGHT(AY146,6)="molinf"),"363",IF(RIGHT(AY146,4)="netp","364",IF(RIGHT(AY146,4)="cmtr","365",IF(LEFT(AY146,4)="form","873",IF(RIGHT(AY146,7)="ce-cppt","902",""))))))))))</f>
        <v/>
      </c>
      <c r="AY149" s="66" t="str">
        <f>IF(AX149="","",IF(OR(AX$3=Recap!$A$50,AX$3=Recap!$A$51,AX$3=Recap!$A$52,AX$3=Recap!$A$53,AX$3=Recap!$A$54,AX$3=Recap!$A$55,AX$3=Recap!$A$56,AX$3=Recap!$A$57,AX$3=Recap!$A$58,AX$3=Recap!$A$59,AX$3=Recap!$A$60,AX$3=Recap!$A$61),(AX148+AY148)/1,AX148+AY148))</f>
        <v/>
      </c>
      <c r="AZ149" s="66" t="str">
        <f>IF(RIGHT(BA146,4)="cuht","171",IF(RIGHT(BA146,4)="netu","172",IF(RIGHT(BA146,4)="auht","173",IF(OR(RIGHT(BA146,4)="ppou",RIGHT(BA146,5)="prepa"),"360",IF(RIGHT(BA146,4)="cpou","361",IF(OR(RIGHT(BA146,4)="apou",RIGHT(BA146,6)="molinf"),"363",IF(RIGHT(BA146,4)="netp","364",IF(RIGHT(BA146,4)="cmtr","365",IF(LEFT(BA146,4)="form","873",IF(RIGHT(BA146,7)="ce-cppt","902",""))))))))))</f>
        <v/>
      </c>
      <c r="BA149" s="66" t="str">
        <f>IF(AZ149="","",IF(OR(AZ$3=Recap!$A$50,AZ$3=Recap!$A$51,AZ$3=Recap!$A$52,AZ$3=Recap!$A$53,AZ$3=Recap!$A$54,AZ$3=Recap!$A$55,AZ$3=Recap!$A$56,AZ$3=Recap!$A$57,AZ$3=Recap!$A$58,AZ$3=Recap!$A$59,AZ$3=Recap!$A$60,AZ$3=Recap!$A$61),(AZ148+BA148)/1,AZ148+BA148))</f>
        <v/>
      </c>
      <c r="BB149" s="66" t="str">
        <f>IF(RIGHT(BC146,4)="cuht","171",IF(RIGHT(BC146,4)="netu","172",IF(RIGHT(BC146,4)="auht","173",IF(OR(RIGHT(BC146,4)="ppou",RIGHT(BC146,5)="prepa"),"360",IF(RIGHT(BC146,4)="cpou","361",IF(OR(RIGHT(BC146,4)="apou",RIGHT(BC146,6)="molinf"),"363",IF(RIGHT(BC146,4)="netp","364",IF(RIGHT(BC146,4)="cmtr","365",IF(LEFT(BC146,4)="form","873",IF(RIGHT(BC146,7)="ce-cppt","902",""))))))))))</f>
        <v/>
      </c>
      <c r="BC149" s="66" t="str">
        <f>IF(BB149="","",IF(OR(BB$3=Recap!$A$50,BB$3=Recap!$A$51,BB$3=Recap!$A$52,BB$3=Recap!$A$53,BB$3=Recap!$A$54,BB$3=Recap!$A$55,BB$3=Recap!$A$56,BB$3=Recap!$A$57,BB$3=Recap!$A$58,BB$3=Recap!$A$59,BB$3=Recap!$A$60,BB$3=Recap!$A$61),(BB148+BC148)/1,BB148+BC148))</f>
        <v/>
      </c>
      <c r="BD149" s="66" t="str">
        <f>IF(RIGHT(BE146,4)="cuht","171",IF(RIGHT(BE146,4)="netu","172",IF(RIGHT(BE146,4)="auht","173",IF(OR(RIGHT(BE146,4)="ppou",RIGHT(BE146,5)="prepa"),"360",IF(RIGHT(BE146,4)="cpou","361",IF(OR(RIGHT(BE146,4)="apou",RIGHT(BE146,6)="molinf"),"363",IF(RIGHT(BE146,4)="netp","364",IF(RIGHT(BE146,4)="cmtr","365",IF(LEFT(BE146,4)="form","873",IF(RIGHT(BE146,7)="ce-cppt","902",""))))))))))</f>
        <v/>
      </c>
      <c r="BE149" s="66" t="str">
        <f>IF(BD149="","",IF(OR(BD$3=Recap!$A$50,BD$3=Recap!$A$51,BD$3=Recap!$A$52,BD$3=Recap!$A$53,BD$3=Recap!$A$54,BD$3=Recap!$A$55,BD$3=Recap!$A$56,BD$3=Recap!$A$57,BD$3=Recap!$A$58,BD$3=Recap!$A$59,BD$3=Recap!$A$60,BD$3=Recap!$A$61),(BD148+BE148)/1,BD148+BE148))</f>
        <v/>
      </c>
      <c r="BF149" s="66" t="str">
        <f>IF(RIGHT(BG146,4)="cuht","171",IF(RIGHT(BG146,4)="netu","172",IF(RIGHT(BG146,4)="auht","173",IF(OR(RIGHT(BG146,4)="ppou",RIGHT(BG146,5)="prepa"),"360",IF(RIGHT(BG146,4)="cpou","361",IF(OR(RIGHT(BG146,4)="apou",RIGHT(BG146,6)="molinf"),"363",IF(RIGHT(BG146,4)="netp","364",IF(RIGHT(BG146,4)="cmtr","365",IF(LEFT(BG146,4)="form","873",IF(RIGHT(BG146,7)="ce-cppt","902",""))))))))))</f>
        <v/>
      </c>
      <c r="BG149" s="66" t="str">
        <f>IF(BF149="","",IF(OR(BF$3=Recap!$A$50,BF$3=Recap!$A$51,BF$3=Recap!$A$52,BF$3=Recap!$A$53,BF$3=Recap!$A$54,BF$3=Recap!$A$55,BF$3=Recap!$A$56,BF$3=Recap!$A$57,BF$3=Recap!$A$58,BF$3=Recap!$A$59,BF$3=Recap!$A$60,BF$3=Recap!$A$61),(BF148+BG148)/1,BF148+BG148))</f>
        <v/>
      </c>
      <c r="BH149" s="12"/>
    </row>
    <row r="150" spans="1:60" ht="14.4" customHeight="1" x14ac:dyDescent="0.3">
      <c r="A150" s="125" t="s">
        <v>90</v>
      </c>
      <c r="B150" s="81"/>
      <c r="C150" s="100"/>
      <c r="D150" s="68">
        <v>0.41666666666666669</v>
      </c>
      <c r="E150" s="120" t="s">
        <v>38</v>
      </c>
      <c r="F150" s="68">
        <v>0.33333333333333331</v>
      </c>
      <c r="G150" s="120" t="s">
        <v>39</v>
      </c>
      <c r="H150" s="68">
        <v>0.33333333333333331</v>
      </c>
      <c r="I150" s="120" t="s">
        <v>39</v>
      </c>
      <c r="J150" s="68"/>
      <c r="K150" s="120"/>
      <c r="L150" s="79"/>
      <c r="M150" s="100"/>
      <c r="N150" s="79"/>
      <c r="O150" s="98"/>
      <c r="P150" s="55">
        <v>0.33333333333333331</v>
      </c>
      <c r="Q150" s="106" t="s">
        <v>45</v>
      </c>
      <c r="R150" s="55">
        <v>0.33333333333333331</v>
      </c>
      <c r="S150" s="106" t="s">
        <v>45</v>
      </c>
      <c r="T150" s="55">
        <v>0.33333333333333331</v>
      </c>
      <c r="U150" s="106" t="s">
        <v>45</v>
      </c>
      <c r="V150" s="57">
        <v>0.25</v>
      </c>
      <c r="W150" s="102" t="s">
        <v>56</v>
      </c>
      <c r="X150" s="55">
        <v>0.33333333333333331</v>
      </c>
      <c r="Y150" s="95" t="s">
        <v>45</v>
      </c>
      <c r="Z150" s="79"/>
      <c r="AA150" s="100"/>
      <c r="AB150" s="79"/>
      <c r="AC150" s="98"/>
      <c r="AD150" s="97">
        <f ca="1">SUM(P153:AC153)</f>
        <v>1.2833333333333334</v>
      </c>
      <c r="AE150" s="55">
        <v>0.33333333333333331</v>
      </c>
      <c r="AF150" s="106" t="s">
        <v>45</v>
      </c>
      <c r="AG150" s="79"/>
      <c r="AH150" s="100"/>
      <c r="AI150" s="55">
        <v>0.33333333333333331</v>
      </c>
      <c r="AJ150" s="106" t="s">
        <v>45</v>
      </c>
      <c r="AK150" s="57"/>
      <c r="AL150" s="95"/>
      <c r="AM150" s="57"/>
      <c r="AN150" s="95"/>
      <c r="AO150" s="79"/>
      <c r="AP150" s="100"/>
      <c r="AQ150" s="79"/>
      <c r="AR150" s="98"/>
      <c r="AS150" s="97">
        <f ca="1">SUM(AE153:AR153)</f>
        <v>0</v>
      </c>
      <c r="AT150" s="55"/>
      <c r="AU150" s="95"/>
      <c r="AV150" s="79"/>
      <c r="AW150" s="100"/>
      <c r="AX150" s="57"/>
      <c r="AY150" s="95"/>
      <c r="AZ150" s="57"/>
      <c r="BA150" s="95"/>
      <c r="BB150" s="57"/>
      <c r="BC150" s="95"/>
      <c r="BD150" s="57"/>
      <c r="BE150" s="95"/>
      <c r="BF150" s="57"/>
      <c r="BG150" s="93"/>
      <c r="BH150" s="124">
        <f>SUM(AT153:BG153)</f>
        <v>0</v>
      </c>
    </row>
    <row r="151" spans="1:60" ht="16.2" thickBot="1" x14ac:dyDescent="0.35">
      <c r="A151" s="126"/>
      <c r="B151" s="82"/>
      <c r="C151" s="101"/>
      <c r="D151" s="70">
        <v>0.73958333333333337</v>
      </c>
      <c r="E151" s="121"/>
      <c r="F151" s="70">
        <v>0.68125000000000002</v>
      </c>
      <c r="G151" s="121"/>
      <c r="H151" s="70">
        <v>0.68125000000000002</v>
      </c>
      <c r="I151" s="121"/>
      <c r="J151" s="70"/>
      <c r="K151" s="121"/>
      <c r="L151" s="80"/>
      <c r="M151" s="101"/>
      <c r="N151" s="80"/>
      <c r="O151" s="99"/>
      <c r="P151" s="77">
        <v>0.69791666666666663</v>
      </c>
      <c r="Q151" s="107"/>
      <c r="R151" s="56">
        <v>0.68125000000000002</v>
      </c>
      <c r="S151" s="107"/>
      <c r="T151" s="56">
        <v>0.68125000000000002</v>
      </c>
      <c r="U151" s="107"/>
      <c r="V151" s="58">
        <v>0.58333333333333337</v>
      </c>
      <c r="W151" s="103"/>
      <c r="X151" s="56">
        <v>0.68125000000000002</v>
      </c>
      <c r="Y151" s="96"/>
      <c r="Z151" s="80"/>
      <c r="AA151" s="101"/>
      <c r="AB151" s="80"/>
      <c r="AC151" s="99"/>
      <c r="AD151" s="97"/>
      <c r="AE151" s="56">
        <v>0.68125000000000002</v>
      </c>
      <c r="AF151" s="107"/>
      <c r="AG151" s="80"/>
      <c r="AH151" s="101"/>
      <c r="AI151" s="56">
        <v>0.68125000000000002</v>
      </c>
      <c r="AJ151" s="107"/>
      <c r="AK151" s="58"/>
      <c r="AL151" s="96"/>
      <c r="AM151" s="58"/>
      <c r="AN151" s="96"/>
      <c r="AO151" s="80"/>
      <c r="AP151" s="101"/>
      <c r="AQ151" s="80"/>
      <c r="AR151" s="99"/>
      <c r="AS151" s="97"/>
      <c r="AT151" s="56"/>
      <c r="AU151" s="96"/>
      <c r="AV151" s="80"/>
      <c r="AW151" s="101"/>
      <c r="AX151" s="58"/>
      <c r="AY151" s="96"/>
      <c r="AZ151" s="58"/>
      <c r="BA151" s="96"/>
      <c r="BB151" s="58"/>
      <c r="BC151" s="96"/>
      <c r="BD151" s="58"/>
      <c r="BE151" s="96"/>
      <c r="BF151" s="58"/>
      <c r="BG151" s="94"/>
      <c r="BH151" s="124"/>
    </row>
    <row r="152" spans="1:60" ht="15" customHeight="1" x14ac:dyDescent="0.35">
      <c r="A152" s="52"/>
      <c r="B152" s="66">
        <f ca="1">IF(B$3&gt;$BI$4,0,IF(OR(ISBLANK(B150),ISBLANK(B151),ISBLANK(C150),LEFT(C150,4)="jour",LEFT(C150,4)="form"),0,IF(COUNTIF(fériés,B$3)&gt;0,MOD((B151-B150),1)*1,MOD((B151-B150),1))))</f>
        <v>0</v>
      </c>
      <c r="C152" s="66">
        <f ca="1">IF(B$3&gt;$BI$4,0,IF(AND(ISNUMBER(B150),ISNUMBER(B151),OR(LEFT(C150,4)="jour",LEFT(C150,4)="form")),IF(COUNTIF(fériés,B$3)&gt;0,MOD(-$BH$4+(B151-B150),1)*1,MOD(-$BH$4+(B151-B150),1)),IF(AND(ISBLANK(B150),ISBLANK(B151)),IF(OR(C150="r",C150="c",C150="a",C150="m",C150="f",C150="cp",C150="s",C150="congé parent"),$BH$3,0),0)))</f>
        <v>0</v>
      </c>
      <c r="D152" s="66">
        <f ca="1">IF(D$3&gt;$BI$4,0,IF(OR(ISBLANK(D150),ISBLANK(D151),ISBLANK(E150),LEFT(E150,4)="jour",LEFT(E150,4)="form"),0,IF(COUNTIF(fériés,D$3)&gt;0,MOD((D151-D150),1)*1,MOD((D151-D150),1))))</f>
        <v>0</v>
      </c>
      <c r="E152" s="66">
        <f ca="1">IF(D$3&gt;$BI$4,0,IF(AND(ISNUMBER(D150),ISNUMBER(D151),OR(LEFT(E150,4)="jour",LEFT(E150,4)="form")),IF(COUNTIF(fériés,D$3)&gt;0,MOD(-$BH$4+(D151-D150),1)*1,MOD(-$BH$4+(D151-D150),1)),IF(AND(ISBLANK(D150),ISBLANK(D151)),IF(OR(E150="r",E150="c",E150="a",E150="m",E150="f",E150="cp",E150="s",E150="congé parent"),$BH$3,0),0)))</f>
        <v>0.29166666666666669</v>
      </c>
      <c r="F152" s="66">
        <f ca="1">IF(F$3&gt;$BI$4,0,IF(OR(ISBLANK(F150),ISBLANK(F151),ISBLANK(G150),LEFT(G150,4)="jour",LEFT(G150,4)="form"),0,IF(COUNTIF(fériés,F$3)&gt;0,MOD((F151-F150),1)*1,MOD((F151-F150),1))))</f>
        <v>0</v>
      </c>
      <c r="G152" s="66">
        <f ca="1">IF(F$3&gt;$BI$4,0,IF(AND(ISNUMBER(F150),ISNUMBER(F151),OR(LEFT(G150,4)="jour",LEFT(G150,4)="form")),IF(COUNTIF(fériés,F$3)&gt;0,MOD(-$BH$4+(F151-F150),1)*1,MOD(-$BH$4+(F151-F150),1)),IF(AND(ISBLANK(F150),ISBLANK(F151)),IF(OR(G150="r",G150="c",G150="a",G150="m",G150="f",G150="cp",G150="s",G150="congé parent"),$BH$3,0),0)))</f>
        <v>0.31666666666666671</v>
      </c>
      <c r="H152" s="66">
        <f ca="1">IF(H$3&gt;$BI$4,0,IF(OR(ISBLANK(H150),ISBLANK(H151),ISBLANK(I150),LEFT(I150,4)="jour",LEFT(I150,4)="form"),0,IF(COUNTIF(fériés,H$3)&gt;0,MOD((H151-H150),1)*1,MOD((H151-H150),1))))</f>
        <v>0</v>
      </c>
      <c r="I152" s="66">
        <f ca="1">IF(H$3&gt;$BI$4,0,IF(AND(ISNUMBER(H150),ISNUMBER(H151),OR(LEFT(I150,4)="jour",LEFT(I150,4)="form")),IF(COUNTIF(fériés,H$3)&gt;0,MOD(-$BH$4+(H151-H150),1)*1,MOD(-$BH$4+(H151-H150),1)),IF(AND(ISBLANK(H150),ISBLANK(H151)),IF(OR(I150="r",I150="c",I150="a",I150="m",I150="f",I150="cp",I150="s",I150="congé parent"),$BH$3,0),0)))</f>
        <v>0.31666666666666671</v>
      </c>
      <c r="J152" s="66">
        <f ca="1">IF(J$3&gt;$BI$4,0,IF(OR(ISBLANK(J150),ISBLANK(J151),ISBLANK(K150),LEFT(K150,4)="jour",LEFT(K150,4)="form"),0,IF(COUNTIF(fériés,J$3)&gt;0,MOD((J151-J150),1)*1,MOD((J151-J150),1))))</f>
        <v>0</v>
      </c>
      <c r="K152" s="66">
        <f ca="1">IF(J$3&gt;$BI$4,0,IF(AND(ISNUMBER(J150),ISNUMBER(J151),OR(LEFT(K150,4)="jour",LEFT(K150,4)="form")),IF(COUNTIF(fériés,J$3)&gt;0,MOD(-$BH$4+(J151-J150),1)*1,MOD(-$BH$4+(J151-J150),1)),IF(AND(ISBLANK(J150),ISBLANK(J151)),IF(OR(K150="r",K150="c",K150="a",K150="m",K150="f",K150="cp",K150="s",K150="congé parent"),$BH$3,0),0)))</f>
        <v>0</v>
      </c>
      <c r="L152" s="86">
        <f ca="1">IF(L$3&gt;$BI$4,0,IF(OR(ISBLANK(L150),ISBLANK(L151),ISBLANK(M150),LEFT(M150,4)="jour",LEFT(M150,4)="form"),0,IF(COUNTIF(fériés,L$3)&gt;0,MOD((L151-L150),1)*1,MOD((L151-L150),1))))</f>
        <v>0</v>
      </c>
      <c r="M152" s="86">
        <f ca="1">IF(L$3&gt;$BI$4,0,IF(AND(ISNUMBER(L150),ISNUMBER(L151),OR(LEFT(M150,4)="jour",LEFT(M150,4)="form")),IF(COUNTIF(fériés,L$3)&gt;0,MOD(-$BH$4+(L151-L150),1)*1,MOD(-$BH$4+(L151-L150),1)),IF(AND(ISBLANK(L150),ISBLANK(L151)),IF(OR(M150="r",M150="c",M150="a",M150="m",M150="f",M150="cp",M150="s",M150="congé parent"),$BH$3,0),0)))</f>
        <v>0</v>
      </c>
      <c r="N152" s="86">
        <f ca="1">IF(N$3&gt;$BI$4,0,IF(OR(ISBLANK(N150),ISBLANK(N151),ISBLANK(O150),LEFT(O150,4)="jour",LEFT(O150,4)="form"),0,IF(COUNTIF(fériés,N$3)&gt;0,MOD((N151-N150),1)*1,MOD((N151-N150),1))))</f>
        <v>0</v>
      </c>
      <c r="O152" s="86">
        <f ca="1">IF(N$3&gt;$BI$4,0,IF(AND(ISNUMBER(N150),ISNUMBER(N151),OR(LEFT(O150,4)="jour",LEFT(O150,4)="form")),IF(COUNTIF(fériés,N$3)&gt;0,MOD(-$BH$4+(N151-N150),1)*1,MOD(-$BH$4+(N151-N150),1)),IF(AND(ISBLANK(N150),ISBLANK(N151)),IF(OR(O150="r",O150="c",O150="a",O150="m",O150="f",O150="cp",O150="s",O150="congé parent"),$BH$3,0),0)))</f>
        <v>0</v>
      </c>
      <c r="P152" s="66">
        <f ca="1">IF(P$3&gt;$BI$4,0,IF(OR(ISBLANK(P150),ISBLANK(P151),ISBLANK(Q150),LEFT(Q150,4)="jour",LEFT(Q150,4)="form"),0,IF(COUNTIF(fériés,P$3)&gt;0,MOD((P151-P150),1)*1,MOD((P151-P150),1))))</f>
        <v>0</v>
      </c>
      <c r="Q152" s="66">
        <f ca="1">IF(P$3&gt;$BI$4,0,IF(AND(ISNUMBER(P150),ISNUMBER(P151),OR(LEFT(Q150,4)="jour",LEFT(Q150,4)="form")),IF(COUNTIF(fériés,P$3)&gt;0,MOD(-$BH$4+(P151-P150),1)*1,MOD(-$BH$4+(P151-P150),1)),IF(AND(ISBLANK(P150),ISBLANK(P151)),IF(OR(Q150="r",Q150="c",Q150="a",Q150="m",Q150="f",Q150="cp",Q150="s",Q150="congé parent"),$BH$3,0),0)))</f>
        <v>0.33333333333333331</v>
      </c>
      <c r="R152" s="66">
        <f ca="1">IF(R$3&gt;$BI$4,0,IF(OR(ISBLANK(R150),ISBLANK(R151),ISBLANK(S150),LEFT(S150,4)="jour",LEFT(S150,4)="form"),0,IF(COUNTIF(fériés,R$3)&gt;0,MOD((R151-R150),1)*1,MOD((R151-R150),1))))</f>
        <v>0</v>
      </c>
      <c r="S152" s="66">
        <f ca="1">IF(R$3&gt;$BI$4,0,IF(AND(ISNUMBER(R150),ISNUMBER(R151),OR(LEFT(S150,4)="jour",LEFT(S150,4)="form")),IF(COUNTIF(fériés,R$3)&gt;0,MOD(-$BH$4+(R151-R150),1)*1,MOD(-$BH$4+(R151-R150),1)),IF(AND(ISBLANK(R150),ISBLANK(R151)),IF(OR(S150="r",S150="c",S150="a",S150="m",S150="f",S150="cp",S150="s",S150="congé parent"),$BH$3,0),0)))</f>
        <v>0.31666666666666671</v>
      </c>
      <c r="T152" s="66">
        <f ca="1">IF(T$3&gt;$BI$4,0,IF(OR(ISBLANK(T150),ISBLANK(T151),ISBLANK(U150),LEFT(U150,4)="jour",LEFT(U150,4)="form"),0,IF(COUNTIF(fériés,T$3)&gt;0,MOD((T151-T150),1)*1,MOD((T151-T150),1))))</f>
        <v>0</v>
      </c>
      <c r="U152" s="66">
        <f ca="1">IF(T$3&gt;$BI$4,0,IF(AND(ISNUMBER(T150),ISNUMBER(T151),OR(LEFT(U150,4)="jour",LEFT(U150,4)="form")),IF(COUNTIF(fériés,T$3)&gt;0,MOD(-$BH$4+(T151-T150),1)*1,MOD(-$BH$4+(T151-T150),1)),IF(AND(ISBLANK(T150),ISBLANK(T151)),IF(OR(U150="r",U150="c",U150="a",U150="m",U150="f",U150="cp",U150="s",U150="congé parent"),$BH$3,0),0)))</f>
        <v>0.31666666666666671</v>
      </c>
      <c r="V152" s="66">
        <f ca="1">IF(V$3&gt;$BI$4,0,IF(OR(ISBLANK(V150),ISBLANK(V151),ISBLANK(W150),LEFT(W150,4)="jour",LEFT(W150,4)="form"),0,IF(COUNTIF(fériés,V$3)&gt;0,MOD((V151-V150),1)*1,MOD((V151-V150),1))))</f>
        <v>0.33333333333333337</v>
      </c>
      <c r="W152" s="66">
        <f ca="1">IF(V$3&gt;$BI$4,0,IF(AND(ISNUMBER(V150),ISNUMBER(V151),OR(LEFT(W150,4)="jour",LEFT(W150,4)="form")),IF(COUNTIF(fériés,V$3)&gt;0,MOD(-$BH$4+(V151-V150),1)*1,MOD(-$BH$4+(V151-V150),1)),IF(AND(ISBLANK(V150),ISBLANK(V151)),IF(OR(W150="r",W150="c",W150="a",W150="m",W150="f",W150="cp",W150="s",W150="congé parent"),$BH$3,0),0)))</f>
        <v>0</v>
      </c>
      <c r="X152" s="66">
        <f ca="1">IF(X$3&gt;$BI$4,0,IF(OR(ISBLANK(X150),ISBLANK(X151),ISBLANK(Y150),LEFT(Y150,4)="jour",LEFT(Y150,4)="form"),0,IF(COUNTIF(fériés,X$3)&gt;0,MOD((X151-X150),1)*1,MOD((X151-X150),1))))</f>
        <v>0</v>
      </c>
      <c r="Y152" s="66">
        <f ca="1">IF(X$3&gt;$BI$4,0,IF(AND(ISNUMBER(X150),ISNUMBER(X151),OR(LEFT(Y150,4)="jour",LEFT(Y150,4)="form")),IF(COUNTIF(fériés,X$3)&gt;0,MOD(-$BH$4+(X151-X150),1)*1,MOD(-$BH$4+(X151-X150),1)),IF(AND(ISBLANK(X150),ISBLANK(X151)),IF(OR(Y150="r",Y150="c",Y150="a",Y150="m",Y150="f",Y150="cp",Y150="s",Y150="congé parent"),$BH$3,0),0)))</f>
        <v>0.31666666666666671</v>
      </c>
      <c r="Z152" s="86">
        <f ca="1">IF(Z$3&gt;$BI$4,0,IF(OR(ISBLANK(Z150),ISBLANK(Z151),ISBLANK(AA150),LEFT(AA150,4)="jour",LEFT(AA150,4)="form"),0,IF(COUNTIF(fériés,Z$3)&gt;0,MOD((Z151-Z150),1)*1,MOD((Z151-Z150),1))))</f>
        <v>0</v>
      </c>
      <c r="AA152" s="86">
        <f ca="1">IF(Z$3&gt;$BI$4,0,IF(AND(ISNUMBER(Z150),ISNUMBER(Z151),OR(LEFT(AA150,4)="jour",LEFT(AA150,4)="form")),IF(COUNTIF(fériés,Z$3)&gt;0,MOD(-$BH$4+(Z151-Z150),1)*1,MOD(-$BH$4+(Z151-Z150),1)),IF(AND(ISBLANK(Z150),ISBLANK(Z151)),IF(OR(AA150="r",AA150="c",AA150="a",AA150="m",AA150="f",AA150="cp",AA150="s",AA150="congé parent"),$BH$3,0),0)))</f>
        <v>0</v>
      </c>
      <c r="AB152" s="86">
        <f ca="1">IF(AB$3&gt;$BI$4,0,IF(OR(ISBLANK(AB150),ISBLANK(AB151),ISBLANK(AC150),LEFT(AC150,4)="jour",LEFT(AC150,4)="form"),0,IF(COUNTIF(fériés,AB$3)&gt;0,MOD((AB151-AB150),1)*1,MOD((AB151-AB150),1))))</f>
        <v>0</v>
      </c>
      <c r="AC152" s="86">
        <f ca="1">IF(AB$3&gt;$BI$4,0,IF(AND(ISNUMBER(AB150),ISNUMBER(AB151),OR(LEFT(AC150,4)="jour",LEFT(AC150,4)="form")),IF(COUNTIF(fériés,AB$3)&gt;0,MOD(-$BH$4+(AB151-AB150),1)*1,MOD(-$BH$4+(AB151-AB150),1)),IF(AND(ISBLANK(AB150),ISBLANK(AB151)),IF(OR(AC150="r",AC150="c",AC150="a",AC150="m",AC150="f",AC150="cp",AC150="s",AC150="congé parent"),$BH$3,0),0)))</f>
        <v>0</v>
      </c>
      <c r="AD152" s="61"/>
      <c r="AE152" s="66">
        <f ca="1">IF(AE$3&gt;$BI$4,0,IF(OR(ISBLANK(AE150),ISBLANK(AE151),ISBLANK(AF150),LEFT(AF150,4)="jour",LEFT(AF150,4)="form"),0,IF(COUNTIF(fériés,AE$3)&gt;0,MOD((AE151-AE150),1)*1,MOD((AE151-AE150),1))))</f>
        <v>0</v>
      </c>
      <c r="AF152" s="66">
        <f ca="1">IF(AE$3&gt;$BI$4,0,IF(AND(ISNUMBER(AE150),ISNUMBER(AE151),OR(LEFT(AF150,4)="jour",LEFT(AF150,4)="form")),IF(COUNTIF(fériés,AE$3)&gt;0,MOD(-$BH$4+(AE151-AE150),1)*1,MOD(-$BH$4+(AE151-AE150),1)),IF(AND(ISBLANK(AE150),ISBLANK(AE151)),IF(OR(AF150="r",AF150="c",AF150="a",AF150="m",AF150="f",AF150="cp",AF150="s",AF150="congé parent"),$BH$3,0),0)))</f>
        <v>0</v>
      </c>
      <c r="AG152" s="86">
        <f ca="1">IF(AG$3&gt;$BI$4,0,IF(OR(ISBLANK(AG150),ISBLANK(AG151),ISBLANK(AH150),LEFT(AH150,4)="jour",LEFT(AH150,4)="form"),0,IF(COUNTIF(fériés,AG$3)&gt;0,MOD((AG151-AG150),1)*1,MOD((AG151-AG150),1))))</f>
        <v>0</v>
      </c>
      <c r="AH152" s="86">
        <f ca="1">IF(AG$3&gt;$BI$4,0,IF(AND(ISNUMBER(AG150),ISNUMBER(AG151),OR(LEFT(AH150,4)="jour",LEFT(AH150,4)="form")),IF(COUNTIF(fériés,AG$3)&gt;0,MOD(-$BH$4+(AG151-AG150),1)*1,MOD(-$BH$4+(AG151-AG150),1)),IF(AND(ISBLANK(AG150),ISBLANK(AG151)),IF(OR(AH150="r",AH150="c",AH150="a",AH150="m",AH150="f",AH150="cp",AH150="s",AH150="congé parent"),$BH$3,0),0)))</f>
        <v>0</v>
      </c>
      <c r="AI152" s="66">
        <f ca="1">IF(AI$3&gt;$BI$4,0,IF(OR(ISBLANK(AI150),ISBLANK(AI151),ISBLANK(AJ150),LEFT(AJ150,4)="jour",LEFT(AJ150,4)="form"),0,IF(COUNTIF(fériés,AI$3)&gt;0,MOD((AI151-AI150),1)*1,MOD((AI151-AI150),1))))</f>
        <v>0</v>
      </c>
      <c r="AJ152" s="66">
        <f ca="1">IF(AI$3&gt;$BI$4,0,IF(AND(ISNUMBER(AI150),ISNUMBER(AI151),OR(LEFT(AJ150,4)="jour",LEFT(AJ150,4)="form")),IF(COUNTIF(fériés,AI$3)&gt;0,MOD(-$BH$4+(AI151-AI150),1)*1,MOD(-$BH$4+(AI151-AI150),1)),IF(AND(ISBLANK(AI150),ISBLANK(AI151)),IF(OR(AJ150="r",AJ150="c",AJ150="a",AJ150="m",AJ150="f",AJ150="cp",AJ150="s",AJ150="congé parent"),$BH$3,0),0)))</f>
        <v>0</v>
      </c>
      <c r="AK152" s="66">
        <f ca="1">IF(AK$3&gt;$BI$4,0,IF(OR(ISBLANK(AK150),ISBLANK(AK151),ISBLANK(AL150),LEFT(AL150,4)="jour",LEFT(AL150,4)="form"),0,IF(COUNTIF(fériés,AK$3)&gt;0,MOD((AK151-AK150),1)*1,MOD((AK151-AK150),1))))</f>
        <v>0</v>
      </c>
      <c r="AL152" s="66">
        <f ca="1">IF(AK$3&gt;$BI$4,0,IF(AND(ISNUMBER(AK150),ISNUMBER(AK151),OR(LEFT(AL150,4)="jour",LEFT(AL150,4)="form")),IF(COUNTIF(fériés,AK$3)&gt;0,MOD(-$BH$4+(AK151-AK150),1)*1,MOD(-$BH$4+(AK151-AK150),1)),IF(AND(ISBLANK(AK150),ISBLANK(AK151)),IF(OR(AL150="r",AL150="c",AL150="a",AL150="m",AL150="f",AL150="cp",AL150="s",AL150="congé parent"),$BH$3,0),0)))</f>
        <v>0</v>
      </c>
      <c r="AM152" s="66">
        <f ca="1">IF(AM$3&gt;$BI$4,0,IF(OR(ISBLANK(AM150),ISBLANK(AM151),ISBLANK(AN150),LEFT(AN150,4)="jour",LEFT(AN150,4)="form"),0,IF(COUNTIF(fériés,AM$3)&gt;0,MOD((AM151-AM150),1)*1,MOD((AM151-AM150),1))))</f>
        <v>0</v>
      </c>
      <c r="AN152" s="66">
        <f ca="1">IF(AM$3&gt;$BI$4,0,IF(AND(ISNUMBER(AM150),ISNUMBER(AM151),OR(LEFT(AN150,4)="jour",LEFT(AN150,4)="form")),IF(COUNTIF(fériés,AM$3)&gt;0,MOD(-$BH$4+(AM151-AM150),1)*1,MOD(-$BH$4+(AM151-AM150),1)),IF(AND(ISBLANK(AM150),ISBLANK(AM151)),IF(OR(AN150="r",AN150="c",AN150="a",AN150="m",AN150="f",AN150="cp",AN150="s",AN150="congé parent"),$BH$3,0),0)))</f>
        <v>0</v>
      </c>
      <c r="AO152" s="86">
        <f ca="1">IF(AO$3&gt;$BI$4,0,IF(OR(ISBLANK(AO150),ISBLANK(AO151),ISBLANK(AP150),LEFT(AP150,4)="jour",LEFT(AP150,4)="form"),0,IF(COUNTIF(fériés,AO$3)&gt;0,MOD((AO151-AO150),1)*1,MOD((AO151-AO150),1))))</f>
        <v>0</v>
      </c>
      <c r="AP152" s="86">
        <f ca="1">IF(AO$3&gt;$BI$4,0,IF(AND(ISNUMBER(AO150),ISNUMBER(AO151),OR(LEFT(AP150,4)="jour",LEFT(AP150,4)="form")),IF(COUNTIF(fériés,AO$3)&gt;0,MOD(-$BH$4+(AO151-AO150),1)*1,MOD(-$BH$4+(AO151-AO150),1)),IF(AND(ISBLANK(AO150),ISBLANK(AO151)),IF(OR(AP150="r",AP150="c",AP150="a",AP150="m",AP150="f",AP150="cp",AP150="s",AP150="congé parent"),$BH$3,0),0)))</f>
        <v>0</v>
      </c>
      <c r="AQ152" s="86">
        <f ca="1">IF(AQ$3&gt;$BI$4,0,IF(OR(ISBLANK(AQ150),ISBLANK(AQ151),ISBLANK(AR150),LEFT(AR150,4)="jour",LEFT(AR150,4)="form"),0,IF(COUNTIF(fériés,AQ$3)&gt;0,MOD((AQ151-AQ150),1)*1,MOD((AQ151-AQ150),1))))</f>
        <v>0</v>
      </c>
      <c r="AR152" s="86">
        <f ca="1">IF(AQ$3&gt;$BI$4,0,IF(AND(ISNUMBER(AQ150),ISNUMBER(AQ151),OR(LEFT(AR150,4)="jour",LEFT(AR150,4)="form")),IF(COUNTIF(fériés,AQ$3)&gt;0,MOD(-$BH$4+(AQ151-AQ150),1)*1,MOD(-$BH$4+(AQ151-AQ150),1)),IF(AND(ISBLANK(AQ150),ISBLANK(AQ151)),IF(OR(AR150="r",AR150="c",AR150="a",AR150="m",AR150="f",AR150="cp",AR150="s",AR150="congé parent"),$BH$3,0),0)))</f>
        <v>0</v>
      </c>
      <c r="AS152" s="61"/>
      <c r="AT152" s="66">
        <f ca="1">IF(AT$3&gt;$BI$4,0,IF(OR(ISBLANK(AT150),ISBLANK(AT151),ISBLANK(AU150),LEFT(AU150,4)="jour",LEFT(AU150,4)="form"),0,IF(COUNTIF(fériés,AT$3)&gt;0,MOD((AT151-AT150),1)*1,MOD((AT151-AT150),1))))</f>
        <v>0</v>
      </c>
      <c r="AU152" s="66">
        <f ca="1">IF(AT$3&gt;$BI$4,0,IF(AND(ISNUMBER(AT150),ISNUMBER(AT151),OR(LEFT(AU150,4)="jour",LEFT(AU150,4)="form")),IF(COUNTIF(fériés,AT$3)&gt;0,MOD(-$BH$4+(AT151-AT150),1)*1,MOD(-$BH$4+(AT151-AT150),1)),IF(AND(ISBLANK(AT150),ISBLANK(AT151)),IF(OR(AU150="r",AU150="c",AU150="a",AU150="m",AU150="f",AU150="cp",AU150="s",AU150="congé parent"),$BH$3,0),0)))</f>
        <v>0</v>
      </c>
      <c r="AV152" s="86">
        <f ca="1">IF(AV$3&gt;$BI$4,0,IF(OR(ISBLANK(AV150),ISBLANK(AV151),ISBLANK(AW150),LEFT(AW150,4)="jour",LEFT(AW150,4)="form"),0,IF(COUNTIF(fériés,AV$3)&gt;0,MOD((AV151-AV150),1)*1,MOD((AV151-AV150),1))))</f>
        <v>0</v>
      </c>
      <c r="AW152" s="86">
        <f ca="1">IF(AV$3&gt;$BI$4,0,IF(AND(ISNUMBER(AV150),ISNUMBER(AV151),OR(LEFT(AW150,4)="jour",LEFT(AW150,4)="form")),IF(COUNTIF(fériés,AV$3)&gt;0,MOD(-$BH$4+(AV151-AV150),1)*1,MOD(-$BH$4+(AV151-AV150),1)),IF(AND(ISBLANK(AV150),ISBLANK(AV151)),IF(OR(AW150="r",AW150="c",AW150="a",AW150="m",AW150="f",AW150="cp",AW150="s",AW150="congé parent"),$BH$3,0),0)))</f>
        <v>0</v>
      </c>
      <c r="AX152" s="66">
        <f ca="1">IF(AX$3&gt;$BI$4,0,IF(OR(ISBLANK(AX150),ISBLANK(AX151),ISBLANK(AY150),LEFT(AY150,4)="jour",LEFT(AY150,4)="form"),0,IF(COUNTIF(fériés,AX$3)&gt;0,MOD((AX151-AX150),1)*1,MOD((AX151-AX150),1))))</f>
        <v>0</v>
      </c>
      <c r="AY152" s="66">
        <f ca="1">IF(AX$3&gt;$BI$4,0,IF(AND(ISNUMBER(AX150),ISNUMBER(AX151),OR(LEFT(AY150,4)="jour",LEFT(AY150,4)="form")),IF(COUNTIF(fériés,AX$3)&gt;0,MOD(-$BH$4+(AX151-AX150),1)*1,MOD(-$BH$4+(AX151-AX150),1)),IF(AND(ISBLANK(AX150),ISBLANK(AX151)),IF(OR(AY150="r",AY150="c",AY150="a",AY150="m",AY150="f",AY150="cp",AY150="s",AY150="congé parent"),$BH$3,0),0)))</f>
        <v>0</v>
      </c>
      <c r="AZ152" s="66">
        <f ca="1">IF(AZ$3&gt;$BI$4,0,IF(OR(ISBLANK(AZ150),ISBLANK(AZ151),ISBLANK(BA150),LEFT(BA150,4)="jour",LEFT(BA150,4)="form"),0,IF(COUNTIF(fériés,AZ$3)&gt;0,MOD((AZ151-AZ150),1)*1,MOD((AZ151-AZ150),1))))</f>
        <v>0</v>
      </c>
      <c r="BA152" s="66">
        <f ca="1">IF(AZ$3&gt;$BI$4,0,IF(AND(ISNUMBER(AZ150),ISNUMBER(AZ151),OR(LEFT(BA150,4)="jour",LEFT(BA150,4)="form")),IF(COUNTIF(fériés,AZ$3)&gt;0,MOD(-$BH$4+(AZ151-AZ150),1)*1,MOD(-$BH$4+(AZ151-AZ150),1)),IF(AND(ISBLANK(AZ150),ISBLANK(AZ151)),IF(OR(BA150="r",BA150="c",BA150="a",BA150="m",BA150="f",BA150="cp",BA150="s",BA150="congé parent"),$BH$3,0),0)))</f>
        <v>0</v>
      </c>
      <c r="BB152" s="66">
        <f ca="1">IF(BB$3&gt;$BI$4,0,IF(OR(ISBLANK(BB150),ISBLANK(BB151),ISBLANK(BC150),LEFT(BC150,4)="jour",LEFT(BC150,4)="form"),0,IF(COUNTIF(fériés,BB$3)&gt;0,MOD((BB151-BB150),1)*1,MOD((BB151-BB150),1))))</f>
        <v>0</v>
      </c>
      <c r="BC152" s="66">
        <f ca="1">IF(BB$3&gt;$BI$4,0,IF(AND(ISNUMBER(BB150),ISNUMBER(BB151),OR(LEFT(BC150,4)="jour",LEFT(BC150,4)="form")),IF(COUNTIF(fériés,BB$3)&gt;0,MOD(-$BH$4+(BB151-BB150),1)*1,MOD(-$BH$4+(BB151-BB150),1)),IF(AND(ISBLANK(BB150),ISBLANK(BB151)),IF(OR(BC150="r",BC150="c",BC150="a",BC150="m",BC150="f",BC150="cp",BC150="s",BC150="congé parent"),$BH$3,0),0)))</f>
        <v>0</v>
      </c>
      <c r="BD152" s="66">
        <f ca="1">IF(BD$3&gt;$BI$4,0,IF(OR(ISBLANK(BD150),ISBLANK(BD151),ISBLANK(BE150),LEFT(BE150,4)="jour",LEFT(BE150,4)="form"),0,IF(COUNTIF(fériés,BD$3)&gt;0,MOD((BD151-BD150),1)*1,MOD((BD151-BD150),1))))</f>
        <v>0</v>
      </c>
      <c r="BE152" s="66">
        <f ca="1">IF(BD$3&gt;$BI$4,0,IF(AND(ISNUMBER(BD150),ISNUMBER(BD151),OR(LEFT(BE150,4)="jour",LEFT(BE150,4)="form")),IF(COUNTIF(fériés,BD$3)&gt;0,MOD(-$BH$4+(BD151-BD150),1)*1,MOD(-$BH$4+(BD151-BD150),1)),IF(AND(ISBLANK(BD150),ISBLANK(BD151)),IF(OR(BE150="r",BE150="c",BE150="a",BE150="m",BE150="f",BE150="cp",BE150="s",BE150="congé parent"),$BH$3,0),0)))</f>
        <v>0</v>
      </c>
      <c r="BF152" s="66">
        <f ca="1">IF(BF$3&gt;$BI$4,0,IF(OR(ISBLANK(BF150),ISBLANK(BF151),ISBLANK(BG150),LEFT(BG150,4)="jour",LEFT(BG150,4)="form"),0,IF(COUNTIF(fériés,BF$3)&gt;0,MOD((BF151-BF150),1)*1,MOD((BF151-BF150),1))))</f>
        <v>0</v>
      </c>
      <c r="BG152" s="66">
        <f ca="1">IF(BF$3&gt;$BI$4,0,IF(AND(ISNUMBER(BF150),ISNUMBER(BF151),OR(LEFT(BG150,4)="jour",LEFT(BG150,4)="form")),IF(COUNTIF(fériés,BF$3)&gt;0,MOD(-$BH$4+(BF151-BF150),1)*1,MOD(-$BH$4+(BF151-BF150),1)),IF(AND(ISBLANK(BF150),ISBLANK(BF151)),IF(OR(BG150="r",BG150="c",BG150="a",BG150="m",BG150="f",BG150="cp",BG150="s",BG150="congé parent"),$BH$3,0),0)))</f>
        <v>0</v>
      </c>
      <c r="BH152" s="12">
        <f ca="1">SUM(B152:BG152)</f>
        <v>2.541666666666667</v>
      </c>
    </row>
    <row r="153" spans="1:60" ht="15.6" customHeight="1" thickBot="1" x14ac:dyDescent="0.4">
      <c r="A153" s="52"/>
      <c r="B153" s="66" t="str">
        <f>IF(RIGHT(C150,4)="cuht","171",IF(RIGHT(C150,4)="netu","172",IF(RIGHT(C150,4)="auht","173",IF(OR(RIGHT(C150,4)="ppou",RIGHT(C150,5)="prepa"),"360",IF(RIGHT(C150,4)="cpou","361",IF(OR(RIGHT(C150,4)="apou",RIGHT(C150,6)="molinf"),"363",IF(RIGHT(C150,4)="netp","364",IF(RIGHT(C150,4)="cmtr","365",IF(LEFT(C150,4)="form","873",IF(RIGHT(C150,7)="ce-cppt","902",""))))))))))</f>
        <v/>
      </c>
      <c r="C153" s="66" t="str">
        <f>IF(B153="","",IF(OR(B$3=Recap!$A$50,B$3=Recap!$A$51,B$3=Recap!$A$52,B$3=Recap!$A$53,B$3=Recap!$A$54,B$3=Recap!$A$55,B$3=Recap!$A$56,B$3=Recap!$A$57,B$3=Recap!$A$58,B$3=Recap!$A$59,B$3=Recap!$A$60,B$3=Recap!$A$61),(B152+C152)/1,B152+C152))</f>
        <v/>
      </c>
      <c r="D153" s="66" t="str">
        <f>IF(RIGHT(E150,4)="cuht","171",IF(RIGHT(E150,4)="netu","172",IF(RIGHT(E150,4)="auht","173",IF(OR(RIGHT(E150,4)="ppou",RIGHT(E150,5)="prepa"),"360",IF(RIGHT(E150,4)="cpou","361",IF(OR(RIGHT(E150,4)="apou",RIGHT(E150,6)="molinf"),"363",IF(RIGHT(E150,4)="netp","364",IF(RIGHT(E150,4)="cmtr","365",IF(LEFT(E150,4)="form","873",IF(RIGHT(E150,7)="ce-cppt","902",""))))))))))</f>
        <v>173</v>
      </c>
      <c r="E153" s="66">
        <f ca="1">IF(D153="","",IF(OR(D$3=Recap!$A$50,D$3=Recap!$A$51,D$3=Recap!$A$52,D$3=Recap!$A$53,D$3=Recap!$A$54,D$3=Recap!$A$55,D$3=Recap!$A$56,D$3=Recap!$A$57,D$3=Recap!$A$58,D$3=Recap!$A$59,D$3=Recap!$A$60,D$3=Recap!$A$61),(D152+E152)/1,D152+E152))</f>
        <v>0.29166666666666669</v>
      </c>
      <c r="F153" s="66" t="str">
        <f>IF(RIGHT(G150,4)="cuht","171",IF(RIGHT(G150,4)="netu","172",IF(RIGHT(G150,4)="auht","173",IF(OR(RIGHT(G150,4)="ppou",RIGHT(G150,5)="prepa"),"360",IF(RIGHT(G150,4)="cpou","361",IF(OR(RIGHT(G150,4)="apou",RIGHT(G150,6)="molinf"),"363",IF(RIGHT(G150,4)="netp","364",IF(RIGHT(G150,4)="cmtr","365",IF(LEFT(G150,4)="form","873",IF(RIGHT(G150,7)="ce-cppt","902",""))))))))))</f>
        <v>363</v>
      </c>
      <c r="G153" s="66">
        <f ca="1">IF(F153="","",IF(OR(F$3=Recap!$A$50,F$3=Recap!$A$51,F$3=Recap!$A$52,F$3=Recap!$A$53,F$3=Recap!$A$54,F$3=Recap!$A$55,F$3=Recap!$A$56,F$3=Recap!$A$57,F$3=Recap!$A$58,F$3=Recap!$A$59,F$3=Recap!$A$60,F$3=Recap!$A$61),(F152+G152)/1,F152+G152))</f>
        <v>0.31666666666666671</v>
      </c>
      <c r="H153" s="66" t="str">
        <f>IF(RIGHT(I150,4)="cuht","171",IF(RIGHT(I150,4)="netu","172",IF(RIGHT(I150,4)="auht","173",IF(OR(RIGHT(I150,4)="ppou",RIGHT(I150,5)="prepa"),"360",IF(RIGHT(I150,4)="cpou","361",IF(OR(RIGHT(I150,4)="apou",RIGHT(I150,6)="molinf"),"363",IF(RIGHT(I150,4)="netp","364",IF(RIGHT(I150,4)="cmtr","365",IF(LEFT(I150,4)="form","873",IF(RIGHT(I150,7)="ce-cppt","902",""))))))))))</f>
        <v>363</v>
      </c>
      <c r="I153" s="66">
        <f ca="1">IF(H153="","",IF(OR(H$3=Recap!$A$50,H$3=Recap!$A$51,H$3=Recap!$A$52,H$3=Recap!$A$53,H$3=Recap!$A$54,H$3=Recap!$A$55,H$3=Recap!$A$56,H$3=Recap!$A$57,H$3=Recap!$A$58,H$3=Recap!$A$59,H$3=Recap!$A$60,H$3=Recap!$A$61),(H152+I152)/1,H152+I152))</f>
        <v>0.31666666666666671</v>
      </c>
      <c r="J153" s="66" t="str">
        <f>IF(RIGHT(K150,4)="cuht","171",IF(RIGHT(K150,4)="netu","172",IF(RIGHT(K150,4)="auht","173",IF(OR(RIGHT(K150,4)="ppou",RIGHT(K150,5)="prepa"),"360",IF(RIGHT(K150,4)="cpou","361",IF(OR(RIGHT(K150,4)="apou",RIGHT(K150,6)="molinf"),"363",IF(RIGHT(K150,4)="netp","364",IF(RIGHT(K150,4)="cmtr","365",IF(LEFT(K150,4)="form","873",IF(RIGHT(K150,7)="ce-cppt","902",""))))))))))</f>
        <v/>
      </c>
      <c r="K153" s="66" t="str">
        <f>IF(J153="","",IF(OR(J$3=Recap!$A$50,J$3=Recap!$A$51,J$3=Recap!$A$52,J$3=Recap!$A$53,J$3=Recap!$A$54,J$3=Recap!$A$55,J$3=Recap!$A$56,J$3=Recap!$A$57,J$3=Recap!$A$58,J$3=Recap!$A$59,J$3=Recap!$A$60,J$3=Recap!$A$61),(J152+K152)/1,J152+K152))</f>
        <v/>
      </c>
      <c r="L153" s="86" t="str">
        <f>IF(RIGHT(M150,4)="cuht","171",IF(RIGHT(M150,4)="netu","172",IF(RIGHT(M150,4)="auht","173",IF(OR(RIGHT(M150,4)="ppou",RIGHT(M150,5)="prepa"),"360",IF(RIGHT(M150,4)="cpou","361",IF(OR(RIGHT(M150,4)="apou",RIGHT(M150,6)="molinf"),"363",IF(RIGHT(M150,4)="netp","364",IF(RIGHT(M150,4)="cmtr","365",IF(LEFT(M150,4)="form","873",IF(RIGHT(M150,7)="ce-cppt","902",""))))))))))</f>
        <v/>
      </c>
      <c r="M153" s="86" t="str">
        <f>IF(L153="","",IF(OR(L$3=Recap!$A$50,L$3=Recap!$A$51,L$3=Recap!$A$52,L$3=Recap!$A$53,L$3=Recap!$A$54,L$3=Recap!$A$55,L$3=Recap!$A$56,L$3=Recap!$A$57,L$3=Recap!$A$58,L$3=Recap!$A$59,L$3=Recap!$A$60,L$3=Recap!$A$61),(L152+M152)/1,L152+M152))</f>
        <v/>
      </c>
      <c r="N153" s="86" t="str">
        <f>IF(RIGHT(O150,4)="cuht","171",IF(RIGHT(O150,4)="netu","172",IF(RIGHT(O150,4)="auht","173",IF(OR(RIGHT(O150,4)="ppou",RIGHT(O150,5)="prepa"),"360",IF(RIGHT(O150,4)="cpou","361",IF(OR(RIGHT(O150,4)="apou",RIGHT(O150,6)="molinf"),"363",IF(RIGHT(O150,4)="netp","364",IF(RIGHT(O150,4)="cmtr","365",IF(LEFT(O150,4)="form","873",IF(RIGHT(O150,7)="ce-cppt","902",""))))))))))</f>
        <v/>
      </c>
      <c r="O153" s="86" t="str">
        <f>IF(N153="","",IF(OR(N$3=Recap!$A$50,N$3=Recap!$A$51,N$3=Recap!$A$52,N$3=Recap!$A$53,N$3=Recap!$A$54,N$3=Recap!$A$55,N$3=Recap!$A$56,N$3=Recap!$A$57,N$3=Recap!$A$58,N$3=Recap!$A$59,N$3=Recap!$A$60,N$3=Recap!$A$61),(N152+O152)/1,N152+O152))</f>
        <v/>
      </c>
      <c r="P153" s="66" t="str">
        <f>IF(RIGHT(Q150,4)="cuht","171",IF(RIGHT(Q150,4)="netu","172",IF(RIGHT(Q150,4)="auht","173",IF(OR(RIGHT(Q150,4)="ppou",RIGHT(Q150,5)="prepa"),"360",IF(RIGHT(Q150,4)="cpou","361",IF(OR(RIGHT(Q150,4)="apou",RIGHT(Q150,6)="molinf"),"363",IF(RIGHT(Q150,4)="netp","364",IF(RIGHT(Q150,4)="cmtr","365",IF(LEFT(Q150,4)="form","873",IF(RIGHT(Q150,7)="ce-cppt","902",""))))))))))</f>
        <v>363</v>
      </c>
      <c r="Q153" s="66">
        <f ca="1">IF(P153="","",IF(OR(P$3=Recap!$A$50,P$3=Recap!$A$51,P$3=Recap!$A$52,P$3=Recap!$A$53,P$3=Recap!$A$54,P$3=Recap!$A$55,P$3=Recap!$A$56,P$3=Recap!$A$57,P$3=Recap!$A$58,P$3=Recap!$A$59,P$3=Recap!$A$60,P$3=Recap!$A$61),(P152+Q152)/1,P152+Q152))</f>
        <v>0.33333333333333331</v>
      </c>
      <c r="R153" s="66" t="str">
        <f>IF(RIGHT(S150,4)="cuht","171",IF(RIGHT(S150,4)="netu","172",IF(RIGHT(S150,4)="auht","173",IF(OR(RIGHT(S150,4)="ppou",RIGHT(S150,5)="prepa"),"360",IF(RIGHT(S150,4)="cpou","361",IF(OR(RIGHT(S150,4)="apou",RIGHT(S150,6)="molinf"),"363",IF(RIGHT(S150,4)="netp","364",IF(RIGHT(S150,4)="cmtr","365",IF(LEFT(S150,4)="form","873",IF(RIGHT(S150,7)="ce-cppt","902",""))))))))))</f>
        <v>363</v>
      </c>
      <c r="S153" s="66">
        <f ca="1">IF(R153="","",IF(OR(R$3=Recap!$A$50,R$3=Recap!$A$51,R$3=Recap!$A$52,R$3=Recap!$A$53,R$3=Recap!$A$54,R$3=Recap!$A$55,R$3=Recap!$A$56,R$3=Recap!$A$57,R$3=Recap!$A$58,R$3=Recap!$A$59,R$3=Recap!$A$60,R$3=Recap!$A$61),(R152+S152)/1,R152+S152))</f>
        <v>0.31666666666666671</v>
      </c>
      <c r="T153" s="66" t="str">
        <f>IF(RIGHT(U150,4)="cuht","171",IF(RIGHT(U150,4)="netu","172",IF(RIGHT(U150,4)="auht","173",IF(OR(RIGHT(U150,4)="ppou",RIGHT(U150,5)="prepa"),"360",IF(RIGHT(U150,4)="cpou","361",IF(OR(RIGHT(U150,4)="apou",RIGHT(U150,6)="molinf"),"363",IF(RIGHT(U150,4)="netp","364",IF(RIGHT(U150,4)="cmtr","365",IF(LEFT(U150,4)="form","873",IF(RIGHT(U150,7)="ce-cppt","902",""))))))))))</f>
        <v>363</v>
      </c>
      <c r="U153" s="66">
        <f ca="1">IF(T153="","",IF(OR(T$3=Recap!$A$50,T$3=Recap!$A$51,T$3=Recap!$A$52,T$3=Recap!$A$53,T$3=Recap!$A$54,T$3=Recap!$A$55,T$3=Recap!$A$56,T$3=Recap!$A$57,T$3=Recap!$A$58,T$3=Recap!$A$59,T$3=Recap!$A$60,T$3=Recap!$A$61),(T152+U152)/1,T152+U152))</f>
        <v>0.31666666666666671</v>
      </c>
      <c r="V153" s="66" t="str">
        <f>IF(RIGHT(W150,4)="cuht","171",IF(RIGHT(W150,4)="netu","172",IF(RIGHT(W150,4)="auht","173",IF(OR(RIGHT(W150,4)="ppou",RIGHT(W150,5)="prepa"),"360",IF(RIGHT(W150,4)="cpou","361",IF(OR(RIGHT(W150,4)="apou",RIGHT(W150,6)="molinf"),"363",IF(RIGHT(W150,4)="netp","364",IF(RIGHT(W150,4)="cmtr","365",IF(LEFT(W150,4)="form","873",IF(RIGHT(W150,7)="ce-cppt","902",""))))))))))</f>
        <v/>
      </c>
      <c r="W153" s="66" t="str">
        <f>IF(V153="","",IF(OR(V$3=Recap!$A$50,V$3=Recap!$A$51,V$3=Recap!$A$52,V$3=Recap!$A$53,V$3=Recap!$A$54,V$3=Recap!$A$55,V$3=Recap!$A$56,V$3=Recap!$A$57,V$3=Recap!$A$58,V$3=Recap!$A$59,V$3=Recap!$A$60,V$3=Recap!$A$61),(V152+W152)/1,V152+W152))</f>
        <v/>
      </c>
      <c r="X153" s="66" t="str">
        <f>IF(RIGHT(Y150,4)="cuht","171",IF(RIGHT(Y150,4)="netu","172",IF(RIGHT(Y150,4)="auht","173",IF(OR(RIGHT(Y150,4)="ppou",RIGHT(Y150,5)="prepa"),"360",IF(RIGHT(Y150,4)="cpou","361",IF(OR(RIGHT(Y150,4)="apou",RIGHT(Y150,6)="molinf"),"363",IF(RIGHT(Y150,4)="netp","364",IF(RIGHT(Y150,4)="cmtr","365",IF(LEFT(Y150,4)="form","873",IF(RIGHT(Y150,7)="ce-cppt","902",""))))))))))</f>
        <v>363</v>
      </c>
      <c r="Y153" s="66">
        <f ca="1">IF(X153="","",IF(OR(X$3=Recap!$A$50,X$3=Recap!$A$51,X$3=Recap!$A$52,X$3=Recap!$A$53,X$3=Recap!$A$54,X$3=Recap!$A$55,X$3=Recap!$A$56,X$3=Recap!$A$57,X$3=Recap!$A$58,X$3=Recap!$A$59,X$3=Recap!$A$60,X$3=Recap!$A$61),(X152+Y152)/1,X152+Y152))</f>
        <v>0.31666666666666671</v>
      </c>
      <c r="Z153" s="86" t="str">
        <f>IF(RIGHT(AA150,4)="cuht","171",IF(RIGHT(AA150,4)="netu","172",IF(RIGHT(AA150,4)="auht","173",IF(OR(RIGHT(AA150,4)="ppou",RIGHT(AA150,5)="prepa"),"360",IF(RIGHT(AA150,4)="cpou","361",IF(OR(RIGHT(AA150,4)="apou",RIGHT(AA150,6)="molinf"),"363",IF(RIGHT(AA150,4)="netp","364",IF(RIGHT(AA150,4)="cmtr","365",IF(LEFT(AA150,4)="form","873",IF(RIGHT(AA150,7)="ce-cppt","902",""))))))))))</f>
        <v/>
      </c>
      <c r="AA153" s="86" t="str">
        <f>IF(Z153="","",IF(OR(Z$3=Recap!$A$50,Z$3=Recap!$A$51,Z$3=Recap!$A$52,Z$3=Recap!$A$53,Z$3=Recap!$A$54,Z$3=Recap!$A$55,Z$3=Recap!$A$56,Z$3=Recap!$A$57,Z$3=Recap!$A$58,Z$3=Recap!$A$59,Z$3=Recap!$A$60,Z$3=Recap!$A$61),(Z152+AA152)/1,Z152+AA152))</f>
        <v/>
      </c>
      <c r="AB153" s="86" t="str">
        <f>IF(RIGHT(AC150,4)="cuht","171",IF(RIGHT(AC150,4)="netu","172",IF(RIGHT(AC150,4)="auht","173",IF(OR(RIGHT(AC150,4)="ppou",RIGHT(AC150,5)="prepa"),"360",IF(RIGHT(AC150,4)="cpou","361",IF(OR(RIGHT(AC150,4)="apou",RIGHT(AC150,6)="molinf"),"363",IF(RIGHT(AC150,4)="netp","364",IF(RIGHT(AC150,4)="cmtr","365",IF(LEFT(AC150,4)="form","873",IF(RIGHT(AC150,7)="ce-cppt","902",""))))))))))</f>
        <v/>
      </c>
      <c r="AC153" s="86" t="str">
        <f>IF(AB153="","",IF(OR(AB$3=Recap!$A$50,AB$3=Recap!$A$51,AB$3=Recap!$A$52,AB$3=Recap!$A$53,AB$3=Recap!$A$54,AB$3=Recap!$A$55,AB$3=Recap!$A$56,AB$3=Recap!$A$57,AB$3=Recap!$A$58,AB$3=Recap!$A$59,AB$3=Recap!$A$60,AB$3=Recap!$A$61),(AB152+AC152)/1,AB152+AC152))</f>
        <v/>
      </c>
      <c r="AD153" s="61"/>
      <c r="AE153" s="66" t="str">
        <f>IF(RIGHT(AF150,4)="cuht","171",IF(RIGHT(AF150,4)="netu","172",IF(RIGHT(AF150,4)="auht","173",IF(OR(RIGHT(AF150,4)="ppou",RIGHT(AF150,5)="prepa"),"360",IF(RIGHT(AF150,4)="cpou","361",IF(OR(RIGHT(AF150,4)="apou",RIGHT(AF150,6)="molinf"),"363",IF(RIGHT(AF150,4)="netp","364",IF(RIGHT(AF150,4)="cmtr","365",IF(LEFT(AF150,4)="form","873",IF(RIGHT(AF150,7)="ce-cppt","902",""))))))))))</f>
        <v>363</v>
      </c>
      <c r="AF153" s="66">
        <f ca="1">IF(AE153="","",IF(OR(AE$3=Recap!$A$50,AE$3=Recap!$A$51,AE$3=Recap!$A$52,AE$3=Recap!$A$53,AE$3=Recap!$A$54,AE$3=Recap!$A$55,AE$3=Recap!$A$56,AE$3=Recap!$A$57,AE$3=Recap!$A$58,AE$3=Recap!$A$59,AE$3=Recap!$A$60,AE$3=Recap!$A$61),(AE152+AF152)/1,AE152+AF152))</f>
        <v>0</v>
      </c>
      <c r="AG153" s="86" t="str">
        <f>IF(RIGHT(AH150,4)="cuht","171",IF(RIGHT(AH150,4)="netu","172",IF(RIGHT(AH150,4)="auht","173",IF(OR(RIGHT(AH150,4)="ppou",RIGHT(AH150,5)="prepa"),"360",IF(RIGHT(AH150,4)="cpou","361",IF(OR(RIGHT(AH150,4)="apou",RIGHT(AH150,6)="molinf"),"363",IF(RIGHT(AH150,4)="netp","364",IF(RIGHT(AH150,4)="cmtr","365",IF(LEFT(AH150,4)="form","873",IF(RIGHT(AH150,7)="ce-cppt","902",""))))))))))</f>
        <v/>
      </c>
      <c r="AH153" s="86" t="str">
        <f>IF(AG153="","",IF(OR(AG$3=Recap!$A$50,AG$3=Recap!$A$51,AG$3=Recap!$A$52,AG$3=Recap!$A$53,AG$3=Recap!$A$54,AG$3=Recap!$A$55,AG$3=Recap!$A$56,AG$3=Recap!$A$57,AG$3=Recap!$A$58,AG$3=Recap!$A$59,AG$3=Recap!$A$60,AG$3=Recap!$A$61),(AG152+AH152)/1,AG152+AH152))</f>
        <v/>
      </c>
      <c r="AI153" s="66" t="str">
        <f>IF(RIGHT(AJ150,4)="cuht","171",IF(RIGHT(AJ150,4)="netu","172",IF(RIGHT(AJ150,4)="auht","173",IF(OR(RIGHT(AJ150,4)="ppou",RIGHT(AJ150,5)="prepa"),"360",IF(RIGHT(AJ150,4)="cpou","361",IF(OR(RIGHT(AJ150,4)="apou",RIGHT(AJ150,6)="molinf"),"363",IF(RIGHT(AJ150,4)="netp","364",IF(RIGHT(AJ150,4)="cmtr","365",IF(LEFT(AJ150,4)="form","873",IF(RIGHT(AJ150,7)="ce-cppt","902",""))))))))))</f>
        <v>363</v>
      </c>
      <c r="AJ153" s="66">
        <f ca="1">IF(AI153="","",IF(OR(AI$3=Recap!$A$50,AI$3=Recap!$A$51,AI$3=Recap!$A$52,AI$3=Recap!$A$53,AI$3=Recap!$A$54,AI$3=Recap!$A$55,AI$3=Recap!$A$56,AI$3=Recap!$A$57,AI$3=Recap!$A$58,AI$3=Recap!$A$59,AI$3=Recap!$A$60,AI$3=Recap!$A$61),(AI152+AJ152)/1,AI152+AJ152))</f>
        <v>0</v>
      </c>
      <c r="AK153" s="66" t="str">
        <f>IF(RIGHT(AL150,4)="cuht","171",IF(RIGHT(AL150,4)="netu","172",IF(RIGHT(AL150,4)="auht","173",IF(OR(RIGHT(AL150,4)="ppou",RIGHT(AL150,5)="prepa"),"360",IF(RIGHT(AL150,4)="cpou","361",IF(OR(RIGHT(AL150,4)="apou",RIGHT(AL150,6)="molinf"),"363",IF(RIGHT(AL150,4)="netp","364",IF(RIGHT(AL150,4)="cmtr","365",IF(LEFT(AL150,4)="form","873",IF(RIGHT(AL150,7)="ce-cppt","902",""))))))))))</f>
        <v/>
      </c>
      <c r="AL153" s="66" t="str">
        <f>IF(AK153="","",IF(OR(AK$3=Recap!$A$50,AK$3=Recap!$A$51,AK$3=Recap!$A$52,AK$3=Recap!$A$53,AK$3=Recap!$A$54,AK$3=Recap!$A$55,AK$3=Recap!$A$56,AK$3=Recap!$A$57,AK$3=Recap!$A$58,AK$3=Recap!$A$59,AK$3=Recap!$A$60,AK$3=Recap!$A$61),(AK152+AL152)/1,AK152+AL152))</f>
        <v/>
      </c>
      <c r="AM153" s="66" t="str">
        <f>IF(RIGHT(AN150,4)="cuht","171",IF(RIGHT(AN150,4)="netu","172",IF(RIGHT(AN150,4)="auht","173",IF(OR(RIGHT(AN150,4)="ppou",RIGHT(AN150,5)="prepa"),"360",IF(RIGHT(AN150,4)="cpou","361",IF(OR(RIGHT(AN150,4)="apou",RIGHT(AN150,6)="molinf"),"363",IF(RIGHT(AN150,4)="netp","364",IF(RIGHT(AN150,4)="cmtr","365",IF(LEFT(AN150,4)="form","873",IF(RIGHT(AN150,7)="ce-cppt","902",""))))))))))</f>
        <v/>
      </c>
      <c r="AN153" s="66" t="str">
        <f>IF(AM153="","",IF(OR(AM$3=Recap!$A$50,AM$3=Recap!$A$51,AM$3=Recap!$A$52,AM$3=Recap!$A$53,AM$3=Recap!$A$54,AM$3=Recap!$A$55,AM$3=Recap!$A$56,AM$3=Recap!$A$57,AM$3=Recap!$A$58,AM$3=Recap!$A$59,AM$3=Recap!$A$60,AM$3=Recap!$A$61),(AM152+AN152)/1,AM152+AN152))</f>
        <v/>
      </c>
      <c r="AO153" s="86" t="str">
        <f>IF(RIGHT(AP150,4)="cuht","171",IF(RIGHT(AP150,4)="netu","172",IF(RIGHT(AP150,4)="auht","173",IF(OR(RIGHT(AP150,4)="ppou",RIGHT(AP150,5)="prepa"),"360",IF(RIGHT(AP150,4)="cpou","361",IF(OR(RIGHT(AP150,4)="apou",RIGHT(AP150,6)="molinf"),"363",IF(RIGHT(AP150,4)="netp","364",IF(RIGHT(AP150,4)="cmtr","365",IF(LEFT(AP150,4)="form","873",IF(RIGHT(AP150,7)="ce-cppt","902",""))))))))))</f>
        <v/>
      </c>
      <c r="AP153" s="86" t="str">
        <f>IF(AO153="","",IF(OR(AO$3=Recap!$A$50,AO$3=Recap!$A$51,AO$3=Recap!$A$52,AO$3=Recap!$A$53,AO$3=Recap!$A$54,AO$3=Recap!$A$55,AO$3=Recap!$A$56,AO$3=Recap!$A$57,AO$3=Recap!$A$58,AO$3=Recap!$A$59,AO$3=Recap!$A$60,AO$3=Recap!$A$61),(AO152+AP152)/1,AO152+AP152))</f>
        <v/>
      </c>
      <c r="AQ153" s="86" t="str">
        <f>IF(RIGHT(AR150,4)="cuht","171",IF(RIGHT(AR150,4)="netu","172",IF(RIGHT(AR150,4)="auht","173",IF(OR(RIGHT(AR150,4)="ppou",RIGHT(AR150,5)="prepa"),"360",IF(RIGHT(AR150,4)="cpou","361",IF(OR(RIGHT(AR150,4)="apou",RIGHT(AR150,6)="molinf"),"363",IF(RIGHT(AR150,4)="netp","364",IF(RIGHT(AR150,4)="cmtr","365",IF(LEFT(AR150,4)="form","873",IF(RIGHT(AR150,7)="ce-cppt","902",""))))))))))</f>
        <v/>
      </c>
      <c r="AR153" s="86" t="str">
        <f>IF(AQ153="","",IF(OR(AQ$3=Recap!$A$50,AQ$3=Recap!$A$51,AQ$3=Recap!$A$52,AQ$3=Recap!$A$53,AQ$3=Recap!$A$54,AQ$3=Recap!$A$55,AQ$3=Recap!$A$56,AQ$3=Recap!$A$57,AQ$3=Recap!$A$58,AQ$3=Recap!$A$59,AQ$3=Recap!$A$60,AQ$3=Recap!$A$61),(AQ152+AR152)/1,AQ152+AR152))</f>
        <v/>
      </c>
      <c r="AS153" s="61"/>
      <c r="AT153" s="66" t="str">
        <f>IF(RIGHT(AU150,4)="cuht","171",IF(RIGHT(AU150,4)="netu","172",IF(RIGHT(AU150,4)="auht","173",IF(OR(RIGHT(AU150,4)="ppou",RIGHT(AU150,5)="prepa"),"360",IF(RIGHT(AU150,4)="cpou","361",IF(OR(RIGHT(AU150,4)="apou",RIGHT(AU150,6)="molinf"),"363",IF(RIGHT(AU150,4)="netp","364",IF(RIGHT(AU150,4)="cmtr","365",IF(LEFT(AU150,4)="form","873",IF(RIGHT(AU150,7)="ce-cppt","902",""))))))))))</f>
        <v/>
      </c>
      <c r="AU153" s="66" t="str">
        <f>IF(AT153="","",IF(OR(AT$3=Recap!$A$50,AT$3=Recap!$A$51,AT$3=Recap!$A$52,AT$3=Recap!$A$53,AT$3=Recap!$A$54,AT$3=Recap!$A$55,AT$3=Recap!$A$56,AT$3=Recap!$A$57,AT$3=Recap!$A$58,AT$3=Recap!$A$59,AT$3=Recap!$A$60,AT$3=Recap!$A$61),(AT152+AU152)/1,AT152+AU152))</f>
        <v/>
      </c>
      <c r="AV153" s="86" t="str">
        <f>IF(RIGHT(AW150,4)="cuht","171",IF(RIGHT(AW150,4)="netu","172",IF(RIGHT(AW150,4)="auht","173",IF(OR(RIGHT(AW150,4)="ppou",RIGHT(AW150,5)="prepa"),"360",IF(RIGHT(AW150,4)="cpou","361",IF(OR(RIGHT(AW150,4)="apou",RIGHT(AW150,6)="molinf"),"363",IF(RIGHT(AW150,4)="netp","364",IF(RIGHT(AW150,4)="cmtr","365",IF(LEFT(AW150,4)="form","873",IF(RIGHT(AW150,7)="ce-cppt","902",""))))))))))</f>
        <v/>
      </c>
      <c r="AW153" s="86" t="str">
        <f>IF(AV153="","",IF(OR(AV$3=Recap!$A$50,AV$3=Recap!$A$51,AV$3=Recap!$A$52,AV$3=Recap!$A$53,AV$3=Recap!$A$54,AV$3=Recap!$A$55,AV$3=Recap!$A$56,AV$3=Recap!$A$57,AV$3=Recap!$A$58,AV$3=Recap!$A$59,AV$3=Recap!$A$60,AV$3=Recap!$A$61),(AV152+AW152)/1,AV152+AW152))</f>
        <v/>
      </c>
      <c r="AX153" s="66" t="str">
        <f>IF(RIGHT(AY150,4)="cuht","171",IF(RIGHT(AY150,4)="netu","172",IF(RIGHT(AY150,4)="auht","173",IF(OR(RIGHT(AY150,4)="ppou",RIGHT(AY150,5)="prepa"),"360",IF(RIGHT(AY150,4)="cpou","361",IF(OR(RIGHT(AY150,4)="apou",RIGHT(AY150,6)="molinf"),"363",IF(RIGHT(AY150,4)="netp","364",IF(RIGHT(AY150,4)="cmtr","365",IF(LEFT(AY150,4)="form","873",IF(RIGHT(AY150,7)="ce-cppt","902",""))))))))))</f>
        <v/>
      </c>
      <c r="AY153" s="66" t="str">
        <f>IF(AX153="","",IF(OR(AX$3=Recap!$A$50,AX$3=Recap!$A$51,AX$3=Recap!$A$52,AX$3=Recap!$A$53,AX$3=Recap!$A$54,AX$3=Recap!$A$55,AX$3=Recap!$A$56,AX$3=Recap!$A$57,AX$3=Recap!$A$58,AX$3=Recap!$A$59,AX$3=Recap!$A$60,AX$3=Recap!$A$61),(AX152+AY152)/1,AX152+AY152))</f>
        <v/>
      </c>
      <c r="AZ153" s="66" t="str">
        <f>IF(RIGHT(BA150,4)="cuht","171",IF(RIGHT(BA150,4)="netu","172",IF(RIGHT(BA150,4)="auht","173",IF(OR(RIGHT(BA150,4)="ppou",RIGHT(BA150,5)="prepa"),"360",IF(RIGHT(BA150,4)="cpou","361",IF(OR(RIGHT(BA150,4)="apou",RIGHT(BA150,6)="molinf"),"363",IF(RIGHT(BA150,4)="netp","364",IF(RIGHT(BA150,4)="cmtr","365",IF(LEFT(BA150,4)="form","873",IF(RIGHT(BA150,7)="ce-cppt","902",""))))))))))</f>
        <v/>
      </c>
      <c r="BA153" s="66" t="str">
        <f>IF(AZ153="","",IF(OR(AZ$3=Recap!$A$50,AZ$3=Recap!$A$51,AZ$3=Recap!$A$52,AZ$3=Recap!$A$53,AZ$3=Recap!$A$54,AZ$3=Recap!$A$55,AZ$3=Recap!$A$56,AZ$3=Recap!$A$57,AZ$3=Recap!$A$58,AZ$3=Recap!$A$59,AZ$3=Recap!$A$60,AZ$3=Recap!$A$61),(AZ152+BA152)/1,AZ152+BA152))</f>
        <v/>
      </c>
      <c r="BB153" s="66" t="str">
        <f>IF(RIGHT(BC150,4)="cuht","171",IF(RIGHT(BC150,4)="netu","172",IF(RIGHT(BC150,4)="auht","173",IF(OR(RIGHT(BC150,4)="ppou",RIGHT(BC150,5)="prepa"),"360",IF(RIGHT(BC150,4)="cpou","361",IF(OR(RIGHT(BC150,4)="apou",RIGHT(BC150,6)="molinf"),"363",IF(RIGHT(BC150,4)="netp","364",IF(RIGHT(BC150,4)="cmtr","365",IF(LEFT(BC150,4)="form","873",IF(RIGHT(BC150,7)="ce-cppt","902",""))))))))))</f>
        <v/>
      </c>
      <c r="BC153" s="66" t="str">
        <f>IF(BB153="","",IF(OR(BB$3=Recap!$A$50,BB$3=Recap!$A$51,BB$3=Recap!$A$52,BB$3=Recap!$A$53,BB$3=Recap!$A$54,BB$3=Recap!$A$55,BB$3=Recap!$A$56,BB$3=Recap!$A$57,BB$3=Recap!$A$58,BB$3=Recap!$A$59,BB$3=Recap!$A$60,BB$3=Recap!$A$61),(BB152+BC152)/1,BB152+BC152))</f>
        <v/>
      </c>
      <c r="BD153" s="66" t="str">
        <f>IF(RIGHT(BE150,4)="cuht","171",IF(RIGHT(BE150,4)="netu","172",IF(RIGHT(BE150,4)="auht","173",IF(OR(RIGHT(BE150,4)="ppou",RIGHT(BE150,5)="prepa"),"360",IF(RIGHT(BE150,4)="cpou","361",IF(OR(RIGHT(BE150,4)="apou",RIGHT(BE150,6)="molinf"),"363",IF(RIGHT(BE150,4)="netp","364",IF(RIGHT(BE150,4)="cmtr","365",IF(LEFT(BE150,4)="form","873",IF(RIGHT(BE150,7)="ce-cppt","902",""))))))))))</f>
        <v/>
      </c>
      <c r="BE153" s="66" t="str">
        <f>IF(BD153="","",IF(OR(BD$3=Recap!$A$50,BD$3=Recap!$A$51,BD$3=Recap!$A$52,BD$3=Recap!$A$53,BD$3=Recap!$A$54,BD$3=Recap!$A$55,BD$3=Recap!$A$56,BD$3=Recap!$A$57,BD$3=Recap!$A$58,BD$3=Recap!$A$59,BD$3=Recap!$A$60,BD$3=Recap!$A$61),(BD152+BE152)/1,BD152+BE152))</f>
        <v/>
      </c>
      <c r="BF153" s="66" t="str">
        <f>IF(RIGHT(BG150,4)="cuht","171",IF(RIGHT(BG150,4)="netu","172",IF(RIGHT(BG150,4)="auht","173",IF(OR(RIGHT(BG150,4)="ppou",RIGHT(BG150,5)="prepa"),"360",IF(RIGHT(BG150,4)="cpou","361",IF(OR(RIGHT(BG150,4)="apou",RIGHT(BG150,6)="molinf"),"363",IF(RIGHT(BG150,4)="netp","364",IF(RIGHT(BG150,4)="cmtr","365",IF(LEFT(BG150,4)="form","873",IF(RIGHT(BG150,7)="ce-cppt","902",""))))))))))</f>
        <v/>
      </c>
      <c r="BG153" s="66" t="str">
        <f>IF(BF153="","",IF(OR(BF$3=Recap!$A$50,BF$3=Recap!$A$51,BF$3=Recap!$A$52,BF$3=Recap!$A$53,BF$3=Recap!$A$54,BF$3=Recap!$A$55,BF$3=Recap!$A$56,BF$3=Recap!$A$57,BF$3=Recap!$A$58,BF$3=Recap!$A$59,BF$3=Recap!$A$60,BF$3=Recap!$A$61),(BF152+BG152)/1,BF152+BG152))</f>
        <v/>
      </c>
      <c r="BH153" s="12"/>
    </row>
    <row r="154" spans="1:60" ht="14.4" customHeight="1" x14ac:dyDescent="0.3">
      <c r="A154" s="125" t="s">
        <v>91</v>
      </c>
      <c r="B154" s="81"/>
      <c r="C154" s="100"/>
      <c r="D154" s="68">
        <v>0.33333333333333331</v>
      </c>
      <c r="E154" s="120" t="s">
        <v>36</v>
      </c>
      <c r="F154" s="68">
        <v>0.33333333333333331</v>
      </c>
      <c r="G154" s="120" t="s">
        <v>39</v>
      </c>
      <c r="H154" s="68">
        <v>0.33333333333333331</v>
      </c>
      <c r="I154" s="120" t="s">
        <v>36</v>
      </c>
      <c r="J154" s="68">
        <v>0.33333333333333331</v>
      </c>
      <c r="K154" s="112" t="s">
        <v>36</v>
      </c>
      <c r="L154" s="79"/>
      <c r="M154" s="100"/>
      <c r="N154" s="79"/>
      <c r="O154" s="98"/>
      <c r="P154" s="55">
        <v>0.33333333333333331</v>
      </c>
      <c r="Q154" s="106" t="s">
        <v>45</v>
      </c>
      <c r="R154" s="55">
        <v>0.33333333333333331</v>
      </c>
      <c r="S154" s="106" t="s">
        <v>45</v>
      </c>
      <c r="T154" s="55">
        <v>0.33333333333333331</v>
      </c>
      <c r="U154" s="106" t="s">
        <v>45</v>
      </c>
      <c r="V154" s="55">
        <v>0.33333333333333331</v>
      </c>
      <c r="W154" s="95" t="s">
        <v>45</v>
      </c>
      <c r="X154" s="55">
        <v>0.33333333333333331</v>
      </c>
      <c r="Y154" s="106" t="s">
        <v>45</v>
      </c>
      <c r="Z154" s="79"/>
      <c r="AA154" s="100"/>
      <c r="AB154" s="79"/>
      <c r="AC154" s="98"/>
      <c r="AD154" s="97">
        <f ca="1">SUM(P156:AC156)</f>
        <v>1.6104166666666668</v>
      </c>
      <c r="AE154" s="55"/>
      <c r="AF154" s="95"/>
      <c r="AG154" s="79"/>
      <c r="AH154" s="100"/>
      <c r="AI154" s="55"/>
      <c r="AJ154" s="106"/>
      <c r="AK154" s="57"/>
      <c r="AL154" s="95"/>
      <c r="AM154" s="57"/>
      <c r="AN154" s="95"/>
      <c r="AO154" s="79"/>
      <c r="AP154" s="100"/>
      <c r="AQ154" s="79"/>
      <c r="AR154" s="98"/>
      <c r="AS154" s="97">
        <f ca="1">SUM(AE156:AR156)</f>
        <v>0</v>
      </c>
      <c r="AT154" s="55"/>
      <c r="AU154" s="95"/>
      <c r="AV154" s="79"/>
      <c r="AW154" s="100"/>
      <c r="AX154" s="57"/>
      <c r="AY154" s="95"/>
      <c r="AZ154" s="57"/>
      <c r="BA154" s="95"/>
      <c r="BB154" s="57"/>
      <c r="BC154" s="95"/>
      <c r="BD154" s="57"/>
      <c r="BE154" s="95"/>
      <c r="BF154" s="57"/>
      <c r="BG154" s="93"/>
      <c r="BH154" s="124">
        <f ca="1">SUM(AT156:BG156)</f>
        <v>0</v>
      </c>
    </row>
    <row r="155" spans="1:60" ht="16.2" thickBot="1" x14ac:dyDescent="0.35">
      <c r="A155" s="126"/>
      <c r="B155" s="82"/>
      <c r="C155" s="101"/>
      <c r="D155" s="70">
        <v>0.68125000000000002</v>
      </c>
      <c r="E155" s="121"/>
      <c r="F155" s="70">
        <v>0.68125000000000002</v>
      </c>
      <c r="G155" s="121"/>
      <c r="H155" s="72">
        <v>0.69791666666666663</v>
      </c>
      <c r="I155" s="121"/>
      <c r="J155" s="70">
        <v>0.68125000000000002</v>
      </c>
      <c r="K155" s="113"/>
      <c r="L155" s="80"/>
      <c r="M155" s="101"/>
      <c r="N155" s="80"/>
      <c r="O155" s="99"/>
      <c r="P155" s="77">
        <v>0.70833333333333337</v>
      </c>
      <c r="Q155" s="107"/>
      <c r="R155" s="56">
        <v>0.68125000000000002</v>
      </c>
      <c r="S155" s="107"/>
      <c r="T155" s="56">
        <v>0.68125000000000002</v>
      </c>
      <c r="U155" s="107"/>
      <c r="V155" s="56">
        <v>0.68125000000000002</v>
      </c>
      <c r="W155" s="96"/>
      <c r="X155" s="56">
        <v>0.68125000000000002</v>
      </c>
      <c r="Y155" s="107"/>
      <c r="Z155" s="80"/>
      <c r="AA155" s="101"/>
      <c r="AB155" s="80"/>
      <c r="AC155" s="99"/>
      <c r="AD155" s="97"/>
      <c r="AE155" s="56"/>
      <c r="AF155" s="96"/>
      <c r="AG155" s="80"/>
      <c r="AH155" s="101"/>
      <c r="AI155" s="56"/>
      <c r="AJ155" s="107"/>
      <c r="AK155" s="58"/>
      <c r="AL155" s="96"/>
      <c r="AM155" s="58"/>
      <c r="AN155" s="96"/>
      <c r="AO155" s="80"/>
      <c r="AP155" s="101"/>
      <c r="AQ155" s="80"/>
      <c r="AR155" s="99"/>
      <c r="AS155" s="97"/>
      <c r="AT155" s="56"/>
      <c r="AU155" s="96"/>
      <c r="AV155" s="80"/>
      <c r="AW155" s="101"/>
      <c r="AX155" s="58"/>
      <c r="AY155" s="96"/>
      <c r="AZ155" s="58"/>
      <c r="BA155" s="96"/>
      <c r="BB155" s="58"/>
      <c r="BC155" s="96"/>
      <c r="BD155" s="58"/>
      <c r="BE155" s="96"/>
      <c r="BF155" s="58"/>
      <c r="BG155" s="94"/>
      <c r="BH155" s="124"/>
    </row>
    <row r="156" spans="1:60" ht="15" customHeight="1" x14ac:dyDescent="0.35">
      <c r="A156" s="52"/>
      <c r="B156" s="66">
        <f ca="1">IF(B$3&gt;$BI$4,0,IF(OR(ISBLANK(B154),ISBLANK(B155),ISBLANK(C154),LEFT(C154,4)="jour",LEFT(C154,4)="form"),0,IF(COUNTIF(fériés,B$3)&gt;0,MOD((B155-B154),1)*1,MOD((B155-B154),1))))</f>
        <v>0</v>
      </c>
      <c r="C156" s="66">
        <f ca="1">IF(B$3&gt;$BI$4,0,IF(AND(ISNUMBER(B154),ISNUMBER(B155),OR(LEFT(C154,4)="jour",LEFT(C154,4)="form")),IF(COUNTIF(fériés,B$3)&gt;0,MOD(-$BH$4+(B155-B154),1)*1,MOD(-$BH$4+(B155-B154),1)),IF(AND(ISBLANK(B154),ISBLANK(B155)),IF(OR(C154="r",C154="c",C154="a",C154="m",C154="f",C154="cp",C154="s",C154="congé parent"),$BH$3,0),0)))</f>
        <v>0</v>
      </c>
      <c r="D156" s="66">
        <f ca="1">IF(D$3&gt;$BI$4,0,IF(OR(ISBLANK(D154),ISBLANK(D155),ISBLANK(E154),LEFT(E154,4)="jour",LEFT(E154,4)="form"),0,IF(COUNTIF(fériés,D$3)&gt;0,MOD((D155-D154),1)*1,MOD((D155-D154),1))))</f>
        <v>0</v>
      </c>
      <c r="E156" s="66">
        <f ca="1">IF(D$3&gt;$BI$4,0,IF(AND(ISNUMBER(D154),ISNUMBER(D155),OR(LEFT(E154,4)="jour",LEFT(E154,4)="form")),IF(COUNTIF(fériés,D$3)&gt;0,MOD(-$BH$4+(D155-D154),1)*1,MOD(-$BH$4+(D155-D154),1)),IF(AND(ISBLANK(D154),ISBLANK(D155)),IF(OR(E154="r",E154="c",E154="a",E154="m",E154="f",E154="cp",E154="s",E154="congé parent"),$BH$3,0),0)))</f>
        <v>0.31666666666666671</v>
      </c>
      <c r="F156" s="66">
        <f ca="1">IF(F$3&gt;$BI$4,0,IF(OR(ISBLANK(F154),ISBLANK(F155),ISBLANK(G154),LEFT(G154,4)="jour",LEFT(G154,4)="form"),0,IF(COUNTIF(fériés,F$3)&gt;0,MOD((F155-F154),1)*1,MOD((F155-F154),1))))</f>
        <v>0</v>
      </c>
      <c r="G156" s="66">
        <f ca="1">IF(F$3&gt;$BI$4,0,IF(AND(ISNUMBER(F154),ISNUMBER(F155),OR(LEFT(G154,4)="jour",LEFT(G154,4)="form")),IF(COUNTIF(fériés,F$3)&gt;0,MOD(-$BH$4+(F155-F154),1)*1,MOD(-$BH$4+(F155-F154),1)),IF(AND(ISBLANK(F154),ISBLANK(F155)),IF(OR(G154="r",G154="c",G154="a",G154="m",G154="f",G154="cp",G154="s",G154="congé parent"),$BH$3,0),0)))</f>
        <v>0.31666666666666671</v>
      </c>
      <c r="H156" s="66">
        <f ca="1">IF(H$3&gt;$BI$4,0,IF(OR(ISBLANK(H154),ISBLANK(H155),ISBLANK(I154),LEFT(I154,4)="jour",LEFT(I154,4)="form"),0,IF(COUNTIF(fériés,H$3)&gt;0,MOD((H155-H154),1)*1,MOD((H155-H154),1))))</f>
        <v>0</v>
      </c>
      <c r="I156" s="66">
        <f ca="1">IF(H$3&gt;$BI$4,0,IF(AND(ISNUMBER(H154),ISNUMBER(H155),OR(LEFT(I154,4)="jour",LEFT(I154,4)="form")),IF(COUNTIF(fériés,H$3)&gt;0,MOD(-$BH$4+(H155-H154),1)*1,MOD(-$BH$4+(H155-H154),1)),IF(AND(ISBLANK(H154),ISBLANK(H155)),IF(OR(I154="r",I154="c",I154="a",I154="m",I154="f",I154="cp",I154="s",I154="congé parent"),$BH$3,0),0)))</f>
        <v>0.33333333333333331</v>
      </c>
      <c r="J156" s="66">
        <f ca="1">IF(J$3&gt;$BI$4,0,IF(OR(ISBLANK(J154),ISBLANK(J155),ISBLANK(K154),LEFT(K154,4)="jour",LEFT(K154,4)="form"),0,IF(COUNTIF(fériés,J$3)&gt;0,MOD((J155-J154),1)*1,MOD((J155-J154),1))))</f>
        <v>0</v>
      </c>
      <c r="K156" s="66">
        <f ca="1">IF(J$3&gt;$BI$4,0,IF(AND(ISNUMBER(J154),ISNUMBER(J155),OR(LEFT(K154,4)="jour",LEFT(K154,4)="form")),IF(COUNTIF(fériés,J$3)&gt;0,MOD(-$BH$4+(J155-J154),1)*1,MOD(-$BH$4+(J155-J154),1)),IF(AND(ISBLANK(J154),ISBLANK(J155)),IF(OR(K154="r",K154="c",K154="a",K154="m",K154="f",K154="cp",K154="s",K154="congé parent"),$BH$3,0),0)))</f>
        <v>0.31666666666666671</v>
      </c>
      <c r="L156" s="86">
        <f ca="1">IF(L$3&gt;$BI$4,0,IF(OR(ISBLANK(L154),ISBLANK(L155),ISBLANK(M154),LEFT(M154,4)="jour",LEFT(M154,4)="form"),0,IF(COUNTIF(fériés,L$3)&gt;0,MOD((L155-L154),1)*1,MOD((L155-L154),1))))</f>
        <v>0</v>
      </c>
      <c r="M156" s="86">
        <f ca="1">IF(L$3&gt;$BI$4,0,IF(AND(ISNUMBER(L154),ISNUMBER(L155),OR(LEFT(M154,4)="jour",LEFT(M154,4)="form")),IF(COUNTIF(fériés,L$3)&gt;0,MOD(-$BH$4+(L155-L154),1)*1,MOD(-$BH$4+(L155-L154),1)),IF(AND(ISBLANK(L154),ISBLANK(L155)),IF(OR(M154="r",M154="c",M154="a",M154="m",M154="f",M154="cp",M154="s",M154="congé parent"),$BH$3,0),0)))</f>
        <v>0</v>
      </c>
      <c r="N156" s="86">
        <f ca="1">IF(N$3&gt;$BI$4,0,IF(OR(ISBLANK(N154),ISBLANK(N155),ISBLANK(O154),LEFT(O154,4)="jour",LEFT(O154,4)="form"),0,IF(COUNTIF(fériés,N$3)&gt;0,MOD((N155-N154),1)*1,MOD((N155-N154),1))))</f>
        <v>0</v>
      </c>
      <c r="O156" s="86">
        <f ca="1">IF(N$3&gt;$BI$4,0,IF(AND(ISNUMBER(N154),ISNUMBER(N155),OR(LEFT(O154,4)="jour",LEFT(O154,4)="form")),IF(COUNTIF(fériés,N$3)&gt;0,MOD(-$BH$4+(N155-N154),1)*1,MOD(-$BH$4+(N155-N154),1)),IF(AND(ISBLANK(N154),ISBLANK(N155)),IF(OR(O154="r",O154="c",O154="a",O154="m",O154="f",O154="cp",O154="s",O154="congé parent"),$BH$3,0),0)))</f>
        <v>0</v>
      </c>
      <c r="P156" s="66">
        <f ca="1">IF(P$3&gt;$BI$4,0,IF(OR(ISBLANK(P154),ISBLANK(P155),ISBLANK(Q154),LEFT(Q154,4)="jour",LEFT(Q154,4)="form"),0,IF(COUNTIF(fériés,P$3)&gt;0,MOD((P155-P154),1)*1,MOD((P155-P154),1))))</f>
        <v>0</v>
      </c>
      <c r="Q156" s="66">
        <f ca="1">IF(P$3&gt;$BI$4,0,IF(AND(ISNUMBER(P154),ISNUMBER(P155),OR(LEFT(Q154,4)="jour",LEFT(Q154,4)="form")),IF(COUNTIF(fériés,P$3)&gt;0,MOD(-$BH$4+(P155-P154),1)*1,MOD(-$BH$4+(P155-P154),1)),IF(AND(ISBLANK(P154),ISBLANK(P155)),IF(OR(Q154="r",Q154="c",Q154="a",Q154="m",Q154="f",Q154="cp",Q154="s",Q154="congé parent"),$BH$3,0),0)))</f>
        <v>0.34375000000000006</v>
      </c>
      <c r="R156" s="66">
        <f ca="1">IF(R$3&gt;$BI$4,0,IF(OR(ISBLANK(R154),ISBLANK(R155),ISBLANK(S154),LEFT(S154,4)="jour",LEFT(S154,4)="form"),0,IF(COUNTIF(fériés,R$3)&gt;0,MOD((R155-R154),1)*1,MOD((R155-R154),1))))</f>
        <v>0</v>
      </c>
      <c r="S156" s="66">
        <f ca="1">IF(R$3&gt;$BI$4,0,IF(AND(ISNUMBER(R154),ISNUMBER(R155),OR(LEFT(S154,4)="jour",LEFT(S154,4)="form")),IF(COUNTIF(fériés,R$3)&gt;0,MOD(-$BH$4+(R155-R154),1)*1,MOD(-$BH$4+(R155-R154),1)),IF(AND(ISBLANK(R154),ISBLANK(R155)),IF(OR(S154="r",S154="c",S154="a",S154="m",S154="f",S154="cp",S154="s",S154="congé parent"),$BH$3,0),0)))</f>
        <v>0.31666666666666671</v>
      </c>
      <c r="T156" s="66">
        <f ca="1">IF(T$3&gt;$BI$4,0,IF(OR(ISBLANK(T154),ISBLANK(T155),ISBLANK(U154),LEFT(U154,4)="jour",LEFT(U154,4)="form"),0,IF(COUNTIF(fériés,T$3)&gt;0,MOD((T155-T154),1)*1,MOD((T155-T154),1))))</f>
        <v>0</v>
      </c>
      <c r="U156" s="66">
        <f ca="1">IF(T$3&gt;$BI$4,0,IF(AND(ISNUMBER(T154),ISNUMBER(T155),OR(LEFT(U154,4)="jour",LEFT(U154,4)="form")),IF(COUNTIF(fériés,T$3)&gt;0,MOD(-$BH$4+(T155-T154),1)*1,MOD(-$BH$4+(T155-T154),1)),IF(AND(ISBLANK(T154),ISBLANK(T155)),IF(OR(U154="r",U154="c",U154="a",U154="m",U154="f",U154="cp",U154="s",U154="congé parent"),$BH$3,0),0)))</f>
        <v>0.31666666666666671</v>
      </c>
      <c r="V156" s="66">
        <f ca="1">IF(V$3&gt;$BI$4,0,IF(OR(ISBLANK(V154),ISBLANK(V155),ISBLANK(W154),LEFT(W154,4)="jour",LEFT(W154,4)="form"),0,IF(COUNTIF(fériés,V$3)&gt;0,MOD((V155-V154),1)*1,MOD((V155-V154),1))))</f>
        <v>0</v>
      </c>
      <c r="W156" s="66">
        <f ca="1">IF(V$3&gt;$BI$4,0,IF(AND(ISNUMBER(V154),ISNUMBER(V155),OR(LEFT(W154,4)="jour",LEFT(W154,4)="form")),IF(COUNTIF(fériés,V$3)&gt;0,MOD(-$BH$4+(V155-V154),1)*1,MOD(-$BH$4+(V155-V154),1)),IF(AND(ISBLANK(V154),ISBLANK(V155)),IF(OR(W154="r",W154="c",W154="a",W154="m",W154="f",W154="cp",W154="s",W154="congé parent"),$BH$3,0),0)))</f>
        <v>0.31666666666666671</v>
      </c>
      <c r="X156" s="66">
        <f ca="1">IF(X$3&gt;$BI$4,0,IF(OR(ISBLANK(X154),ISBLANK(X155),ISBLANK(Y154),LEFT(Y154,4)="jour",LEFT(Y154,4)="form"),0,IF(COUNTIF(fériés,X$3)&gt;0,MOD((X155-X154),1)*1,MOD((X155-X154),1))))</f>
        <v>0</v>
      </c>
      <c r="Y156" s="66">
        <f ca="1">IF(X$3&gt;$BI$4,0,IF(AND(ISNUMBER(X154),ISNUMBER(X155),OR(LEFT(Y154,4)="jour",LEFT(Y154,4)="form")),IF(COUNTIF(fériés,X$3)&gt;0,MOD(-$BH$4+(X155-X154),1)*1,MOD(-$BH$4+(X155-X154),1)),IF(AND(ISBLANK(X154),ISBLANK(X155)),IF(OR(Y154="r",Y154="c",Y154="a",Y154="m",Y154="f",Y154="cp",Y154="s",Y154="congé parent"),$BH$3,0),0)))</f>
        <v>0.31666666666666671</v>
      </c>
      <c r="Z156" s="86">
        <f ca="1">IF(Z$3&gt;$BI$4,0,IF(OR(ISBLANK(Z154),ISBLANK(Z155),ISBLANK(AA154),LEFT(AA154,4)="jour",LEFT(AA154,4)="form"),0,IF(COUNTIF(fériés,Z$3)&gt;0,MOD((Z155-Z154),1)*1,MOD((Z155-Z154),1))))</f>
        <v>0</v>
      </c>
      <c r="AA156" s="86">
        <f ca="1">IF(Z$3&gt;$BI$4,0,IF(AND(ISNUMBER(Z154),ISNUMBER(Z155),OR(LEFT(AA154,4)="jour",LEFT(AA154,4)="form")),IF(COUNTIF(fériés,Z$3)&gt;0,MOD(-$BH$4+(Z155-Z154),1)*1,MOD(-$BH$4+(Z155-Z154),1)),IF(AND(ISBLANK(Z154),ISBLANK(Z155)),IF(OR(AA154="r",AA154="c",AA154="a",AA154="m",AA154="f",AA154="cp",AA154="s",AA154="congé parent"),$BH$3,0),0)))</f>
        <v>0</v>
      </c>
      <c r="AB156" s="86">
        <f ca="1">IF(AB$3&gt;$BI$4,0,IF(OR(ISBLANK(AB154),ISBLANK(AB155),ISBLANK(AC154),LEFT(AC154,4)="jour",LEFT(AC154,4)="form"),0,IF(COUNTIF(fériés,AB$3)&gt;0,MOD((AB155-AB154),1)*1,MOD((AB155-AB154),1))))</f>
        <v>0</v>
      </c>
      <c r="AC156" s="86">
        <f ca="1">IF(AB$3&gt;$BI$4,0,IF(AND(ISNUMBER(AB154),ISNUMBER(AB155),OR(LEFT(AC154,4)="jour",LEFT(AC154,4)="form")),IF(COUNTIF(fériés,AB$3)&gt;0,MOD(-$BH$4+(AB155-AB154),1)*1,MOD(-$BH$4+(AB155-AB154),1)),IF(AND(ISBLANK(AB154),ISBLANK(AB155)),IF(OR(AC154="r",AC154="c",AC154="a",AC154="m",AC154="f",AC154="cp",AC154="s",AC154="congé parent"),$BH$3,0),0)))</f>
        <v>0</v>
      </c>
      <c r="AD156" s="61"/>
      <c r="AE156" s="66">
        <f ca="1">IF(AE$3&gt;$BI$4,0,IF(OR(ISBLANK(AE154),ISBLANK(AE155),ISBLANK(AF154),LEFT(AF154,4)="jour",LEFT(AF154,4)="form"),0,IF(COUNTIF(fériés,AE$3)&gt;0,MOD((AE155-AE154),1)*1,MOD((AE155-AE154),1))))</f>
        <v>0</v>
      </c>
      <c r="AF156" s="66">
        <f ca="1">IF(AE$3&gt;$BI$4,0,IF(AND(ISNUMBER(AE154),ISNUMBER(AE155),OR(LEFT(AF154,4)="jour",LEFT(AF154,4)="form")),IF(COUNTIF(fériés,AE$3)&gt;0,MOD(-$BH$4+(AE155-AE154),1)*1,MOD(-$BH$4+(AE155-AE154),1)),IF(AND(ISBLANK(AE154),ISBLANK(AE155)),IF(OR(AF154="r",AF154="c",AF154="a",AF154="m",AF154="f",AF154="cp",AF154="s",AF154="congé parent"),$BH$3,0),0)))</f>
        <v>0</v>
      </c>
      <c r="AG156" s="86">
        <f ca="1">IF(AG$3&gt;$BI$4,0,IF(OR(ISBLANK(AG154),ISBLANK(AG155),ISBLANK(AH154),LEFT(AH154,4)="jour",LEFT(AH154,4)="form"),0,IF(COUNTIF(fériés,AG$3)&gt;0,MOD((AG155-AG154),1)*1,MOD((AG155-AG154),1))))</f>
        <v>0</v>
      </c>
      <c r="AH156" s="86">
        <f ca="1">IF(AG$3&gt;$BI$4,0,IF(AND(ISNUMBER(AG154),ISNUMBER(AG155),OR(LEFT(AH154,4)="jour",LEFT(AH154,4)="form")),IF(COUNTIF(fériés,AG$3)&gt;0,MOD(-$BH$4+(AG155-AG154),1)*1,MOD(-$BH$4+(AG155-AG154),1)),IF(AND(ISBLANK(AG154),ISBLANK(AG155)),IF(OR(AH154="r",AH154="c",AH154="a",AH154="m",AH154="f",AH154="cp",AH154="s",AH154="congé parent"),$BH$3,0),0)))</f>
        <v>0</v>
      </c>
      <c r="AI156" s="66">
        <f ca="1">IF(AI$3&gt;$BI$4,0,IF(OR(ISBLANK(AI154),ISBLANK(AI155),ISBLANK(AJ154),LEFT(AJ154,4)="jour",LEFT(AJ154,4)="form"),0,IF(COUNTIF(fériés,AI$3)&gt;0,MOD((AI155-AI154),1)*1,MOD((AI155-AI154),1))))</f>
        <v>0</v>
      </c>
      <c r="AJ156" s="66">
        <f ca="1">IF(AI$3&gt;$BI$4,0,IF(AND(ISNUMBER(AI154),ISNUMBER(AI155),OR(LEFT(AJ154,4)="jour",LEFT(AJ154,4)="form")),IF(COUNTIF(fériés,AI$3)&gt;0,MOD(-$BH$4+(AI155-AI154),1)*1,MOD(-$BH$4+(AI155-AI154),1)),IF(AND(ISBLANK(AI154),ISBLANK(AI155)),IF(OR(AJ154="r",AJ154="c",AJ154="a",AJ154="m",AJ154="f",AJ154="cp",AJ154="s",AJ154="congé parent"),$BH$3,0),0)))</f>
        <v>0</v>
      </c>
      <c r="AK156" s="66">
        <f ca="1">IF(AK$3&gt;$BI$4,0,IF(OR(ISBLANK(AK154),ISBLANK(AK155),ISBLANK(AL154),LEFT(AL154,4)="jour",LEFT(AL154,4)="form"),0,IF(COUNTIF(fériés,AK$3)&gt;0,MOD((AK155-AK154),1)*1,MOD((AK155-AK154),1))))</f>
        <v>0</v>
      </c>
      <c r="AL156" s="66">
        <f ca="1">IF(AK$3&gt;$BI$4,0,IF(AND(ISNUMBER(AK154),ISNUMBER(AK155),OR(LEFT(AL154,4)="jour",LEFT(AL154,4)="form")),IF(COUNTIF(fériés,AK$3)&gt;0,MOD(-$BH$4+(AK155-AK154),1)*1,MOD(-$BH$4+(AK155-AK154),1)),IF(AND(ISBLANK(AK154),ISBLANK(AK155)),IF(OR(AL154="r",AL154="c",AL154="a",AL154="m",AL154="f",AL154="cp",AL154="s",AL154="congé parent"),$BH$3,0),0)))</f>
        <v>0</v>
      </c>
      <c r="AM156" s="66">
        <f ca="1">IF(AM$3&gt;$BI$4,0,IF(OR(ISBLANK(AM154),ISBLANK(AM155),ISBLANK(AN154),LEFT(AN154,4)="jour",LEFT(AN154,4)="form"),0,IF(COUNTIF(fériés,AM$3)&gt;0,MOD((AM155-AM154),1)*1,MOD((AM155-AM154),1))))</f>
        <v>0</v>
      </c>
      <c r="AN156" s="66">
        <f ca="1">IF(AM$3&gt;$BI$4,0,IF(AND(ISNUMBER(AM154),ISNUMBER(AM155),OR(LEFT(AN154,4)="jour",LEFT(AN154,4)="form")),IF(COUNTIF(fériés,AM$3)&gt;0,MOD(-$BH$4+(AM155-AM154),1)*1,MOD(-$BH$4+(AM155-AM154),1)),IF(AND(ISBLANK(AM154),ISBLANK(AM155)),IF(OR(AN154="r",AN154="c",AN154="a",AN154="m",AN154="f",AN154="cp",AN154="s",AN154="congé parent"),$BH$3,0),0)))</f>
        <v>0</v>
      </c>
      <c r="AO156" s="86">
        <f ca="1">IF(AO$3&gt;$BI$4,0,IF(OR(ISBLANK(AO154),ISBLANK(AO155),ISBLANK(AP154),LEFT(AP154,4)="jour",LEFT(AP154,4)="form"),0,IF(COUNTIF(fériés,AO$3)&gt;0,MOD((AO155-AO154),1)*1,MOD((AO155-AO154),1))))</f>
        <v>0</v>
      </c>
      <c r="AP156" s="86">
        <f ca="1">IF(AO$3&gt;$BI$4,0,IF(AND(ISNUMBER(AO154),ISNUMBER(AO155),OR(LEFT(AP154,4)="jour",LEFT(AP154,4)="form")),IF(COUNTIF(fériés,AO$3)&gt;0,MOD(-$BH$4+(AO155-AO154),1)*1,MOD(-$BH$4+(AO155-AO154),1)),IF(AND(ISBLANK(AO154),ISBLANK(AO155)),IF(OR(AP154="r",AP154="c",AP154="a",AP154="m",AP154="f",AP154="cp",AP154="s",AP154="congé parent"),$BH$3,0),0)))</f>
        <v>0</v>
      </c>
      <c r="AQ156" s="86">
        <f ca="1">IF(AQ$3&gt;$BI$4,0,IF(OR(ISBLANK(AQ154),ISBLANK(AQ155),ISBLANK(AR154),LEFT(AR154,4)="jour",LEFT(AR154,4)="form"),0,IF(COUNTIF(fériés,AQ$3)&gt;0,MOD((AQ155-AQ154),1)*1,MOD((AQ155-AQ154),1))))</f>
        <v>0</v>
      </c>
      <c r="AR156" s="86">
        <f ca="1">IF(AQ$3&gt;$BI$4,0,IF(AND(ISNUMBER(AQ154),ISNUMBER(AQ155),OR(LEFT(AR154,4)="jour",LEFT(AR154,4)="form")),IF(COUNTIF(fériés,AQ$3)&gt;0,MOD(-$BH$4+(AQ155-AQ154),1)*1,MOD(-$BH$4+(AQ155-AQ154),1)),IF(AND(ISBLANK(AQ154),ISBLANK(AQ155)),IF(OR(AR154="r",AR154="c",AR154="a",AR154="m",AR154="f",AR154="cp",AR154="s",AR154="congé parent"),$BH$3,0),0)))</f>
        <v>0</v>
      </c>
      <c r="AS156" s="61"/>
      <c r="AT156" s="66">
        <f ca="1">IF(AT$3&gt;$BI$4,0,IF(OR(ISBLANK(AT154),ISBLANK(AT155),ISBLANK(AU154),LEFT(AU154,4)="jour",LEFT(AU154,4)="form"),0,IF(COUNTIF(fériés,AT$3)&gt;0,MOD((AT155-AT154),1)*1,MOD((AT155-AT154),1))))</f>
        <v>0</v>
      </c>
      <c r="AU156" s="66">
        <f ca="1">IF(AT$3&gt;$BI$4,0,IF(AND(ISNUMBER(AT154),ISNUMBER(AT155),OR(LEFT(AU154,4)="jour",LEFT(AU154,4)="form")),IF(COUNTIF(fériés,AT$3)&gt;0,MOD(-$BH$4+(AT155-AT154),1)*1,MOD(-$BH$4+(AT155-AT154),1)),IF(AND(ISBLANK(AT154),ISBLANK(AT155)),IF(OR(AU154="r",AU154="c",AU154="a",AU154="m",AU154="f",AU154="cp",AU154="s",AU154="congé parent"),$BH$3,0),0)))</f>
        <v>0</v>
      </c>
      <c r="AV156" s="86">
        <f ca="1">IF(AV$3&gt;$BI$4,0,IF(OR(ISBLANK(AV154),ISBLANK(AV155),ISBLANK(AW154),LEFT(AW154,4)="jour",LEFT(AW154,4)="form"),0,IF(COUNTIF(fériés,AV$3)&gt;0,MOD((AV155-AV154),1)*1,MOD((AV155-AV154),1))))</f>
        <v>0</v>
      </c>
      <c r="AW156" s="86">
        <f ca="1">IF(AV$3&gt;$BI$4,0,IF(AND(ISNUMBER(AV154),ISNUMBER(AV155),OR(LEFT(AW154,4)="jour",LEFT(AW154,4)="form")),IF(COUNTIF(fériés,AV$3)&gt;0,MOD(-$BH$4+(AV155-AV154),1)*1,MOD(-$BH$4+(AV155-AV154),1)),IF(AND(ISBLANK(AV154),ISBLANK(AV155)),IF(OR(AW154="r",AW154="c",AW154="a",AW154="m",AW154="f",AW154="cp",AW154="s",AW154="congé parent"),$BH$3,0),0)))</f>
        <v>0</v>
      </c>
      <c r="AX156" s="66">
        <f ca="1">IF(AX$3&gt;$BI$4,0,IF(OR(ISBLANK(AX154),ISBLANK(AX155),ISBLANK(AY154),LEFT(AY154,4)="jour",LEFT(AY154,4)="form"),0,IF(COUNTIF(fériés,AX$3)&gt;0,MOD((AX155-AX154),1)*1,MOD((AX155-AX154),1))))</f>
        <v>0</v>
      </c>
      <c r="AY156" s="66">
        <f ca="1">IF(AX$3&gt;$BI$4,0,IF(AND(ISNUMBER(AX154),ISNUMBER(AX155),OR(LEFT(AY154,4)="jour",LEFT(AY154,4)="form")),IF(COUNTIF(fériés,AX$3)&gt;0,MOD(-$BH$4+(AX155-AX154),1)*1,MOD(-$BH$4+(AX155-AX154),1)),IF(AND(ISBLANK(AX154),ISBLANK(AX155)),IF(OR(AY154="r",AY154="c",AY154="a",AY154="m",AY154="f",AY154="cp",AY154="s",AY154="congé parent"),$BH$3,0),0)))</f>
        <v>0</v>
      </c>
      <c r="AZ156" s="66">
        <f ca="1">IF(AZ$3&gt;$BI$4,0,IF(OR(ISBLANK(AZ154),ISBLANK(AZ155),ISBLANK(BA154),LEFT(BA154,4)="jour",LEFT(BA154,4)="form"),0,IF(COUNTIF(fériés,AZ$3)&gt;0,MOD((AZ155-AZ154),1)*1,MOD((AZ155-AZ154),1))))</f>
        <v>0</v>
      </c>
      <c r="BA156" s="66">
        <f ca="1">IF(AZ$3&gt;$BI$4,0,IF(AND(ISNUMBER(AZ154),ISNUMBER(AZ155),OR(LEFT(BA154,4)="jour",LEFT(BA154,4)="form")),IF(COUNTIF(fériés,AZ$3)&gt;0,MOD(-$BH$4+(AZ155-AZ154),1)*1,MOD(-$BH$4+(AZ155-AZ154),1)),IF(AND(ISBLANK(AZ154),ISBLANK(AZ155)),IF(OR(BA154="r",BA154="c",BA154="a",BA154="m",BA154="f",BA154="cp",BA154="s",BA154="congé parent"),$BH$3,0),0)))</f>
        <v>0</v>
      </c>
      <c r="BB156" s="66">
        <f ca="1">IF(BB$3&gt;$BI$4,0,IF(OR(ISBLANK(BB154),ISBLANK(BB155),ISBLANK(BC154),LEFT(BC154,4)="jour",LEFT(BC154,4)="form"),0,IF(COUNTIF(fériés,BB$3)&gt;0,MOD((BB155-BB154),1)*1,MOD((BB155-BB154),1))))</f>
        <v>0</v>
      </c>
      <c r="BC156" s="66">
        <f ca="1">IF(BB$3&gt;$BI$4,0,IF(AND(ISNUMBER(BB154),ISNUMBER(BB155),OR(LEFT(BC154,4)="jour",LEFT(BC154,4)="form")),IF(COUNTIF(fériés,BB$3)&gt;0,MOD(-$BH$4+(BB155-BB154),1)*1,MOD(-$BH$4+(BB155-BB154),1)),IF(AND(ISBLANK(BB154),ISBLANK(BB155)),IF(OR(BC154="r",BC154="c",BC154="a",BC154="m",BC154="f",BC154="cp",BC154="s",BC154="congé parent"),$BH$3,0),0)))</f>
        <v>0</v>
      </c>
      <c r="BD156" s="66">
        <f ca="1">IF(BD$3&gt;$BI$4,0,IF(OR(ISBLANK(BD154),ISBLANK(BD155),ISBLANK(BE154),LEFT(BE154,4)="jour",LEFT(BE154,4)="form"),0,IF(COUNTIF(fériés,BD$3)&gt;0,MOD((BD155-BD154),1)*1,MOD((BD155-BD154),1))))</f>
        <v>0</v>
      </c>
      <c r="BE156" s="66">
        <f ca="1">IF(BD$3&gt;$BI$4,0,IF(AND(ISNUMBER(BD154),ISNUMBER(BD155),OR(LEFT(BE154,4)="jour",LEFT(BE154,4)="form")),IF(COUNTIF(fériés,BD$3)&gt;0,MOD(-$BH$4+(BD155-BD154),1)*1,MOD(-$BH$4+(BD155-BD154),1)),IF(AND(ISBLANK(BD154),ISBLANK(BD155)),IF(OR(BE154="r",BE154="c",BE154="a",BE154="m",BE154="f",BE154="cp",BE154="s",BE154="congé parent"),$BH$3,0),0)))</f>
        <v>0</v>
      </c>
      <c r="BF156" s="66">
        <f ca="1">IF(BF$3&gt;$BI$4,0,IF(OR(ISBLANK(BF154),ISBLANK(BF155),ISBLANK(BG154),LEFT(BG154,4)="jour",LEFT(BG154,4)="form"),0,IF(COUNTIF(fériés,BF$3)&gt;0,MOD((BF155-BF154),1)*1,MOD((BF155-BF154),1))))</f>
        <v>0</v>
      </c>
      <c r="BG156" s="66">
        <f ca="1">IF(BF$3&gt;$BI$4,0,IF(AND(ISNUMBER(BF154),ISNUMBER(BF155),OR(LEFT(BG154,4)="jour",LEFT(BG154,4)="form")),IF(COUNTIF(fériés,BF$3)&gt;0,MOD(-$BH$4+(BF155-BF154),1)*1,MOD(-$BH$4+(BF155-BF154),1)),IF(AND(ISBLANK(BF154),ISBLANK(BF155)),IF(OR(BG154="r",BG154="c",BG154="a",BG154="m",BG154="f",BG154="cp",BG154="s",BG154="congé parent"),$BH$3,0),0)))</f>
        <v>0</v>
      </c>
      <c r="BH156" s="12">
        <f ca="1">SUM(B156:BG156)</f>
        <v>2.8937500000000007</v>
      </c>
    </row>
    <row r="157" spans="1:60" ht="15.6" customHeight="1" thickBot="1" x14ac:dyDescent="0.4">
      <c r="A157" s="52"/>
      <c r="B157" s="66" t="str">
        <f>IF(RIGHT(C154,4)="cuht","171",IF(RIGHT(C154,4)="netu","172",IF(RIGHT(C154,4)="auht","173",IF(OR(RIGHT(C154,4)="ppou",RIGHT(C154,5)="prepa"),"360",IF(RIGHT(C154,4)="cpou","361",IF(OR(RIGHT(C154,4)="apou",RIGHT(C154,6)="molinf"),"363",IF(RIGHT(C154,4)="netp","364",IF(RIGHT(C154,4)="cmtr","365",IF(LEFT(C154,4)="form","873",IF(RIGHT(C154,7)="ce-cppt","902",""))))))))))</f>
        <v/>
      </c>
      <c r="C157" s="66" t="str">
        <f>IF(B157="","",IF(OR(B$3=Recap!$A$50,B$3=Recap!$A$51,B$3=Recap!$A$52,B$3=Recap!$A$53,B$3=Recap!$A$54,B$3=Recap!$A$55,B$3=Recap!$A$56,B$3=Recap!$A$57,B$3=Recap!$A$58,B$3=Recap!$A$59,B$3=Recap!$A$60,B$3=Recap!$A$61),(B156+C156)/1,B156+C156))</f>
        <v/>
      </c>
      <c r="D157" s="66" t="str">
        <f>IF(RIGHT(E154,4)="cuht","171",IF(RIGHT(E154,4)="netu","172",IF(RIGHT(E154,4)="auht","173",IF(OR(RIGHT(E154,4)="ppou",RIGHT(E154,5)="prepa"),"360",IF(RIGHT(E154,4)="cpou","361",IF(OR(RIGHT(E154,4)="apou",RIGHT(E154,6)="molinf"),"363",IF(RIGHT(E154,4)="netp","364",IF(RIGHT(E154,4)="cmtr","365",IF(LEFT(E154,4)="form","873",IF(RIGHT(E154,7)="ce-cppt","902",""))))))))))</f>
        <v>361</v>
      </c>
      <c r="E157" s="66">
        <f ca="1">IF(D157="","",IF(OR(D$3=Recap!$A$50,D$3=Recap!$A$51,D$3=Recap!$A$52,D$3=Recap!$A$53,D$3=Recap!$A$54,D$3=Recap!$A$55,D$3=Recap!$A$56,D$3=Recap!$A$57,D$3=Recap!$A$58,D$3=Recap!$A$59,D$3=Recap!$A$60,D$3=Recap!$A$61),(D156+E156)/1,D156+E156))</f>
        <v>0.31666666666666671</v>
      </c>
      <c r="F157" s="66" t="str">
        <f>IF(RIGHT(G154,4)="cuht","171",IF(RIGHT(G154,4)="netu","172",IF(RIGHT(G154,4)="auht","173",IF(OR(RIGHT(G154,4)="ppou",RIGHT(G154,5)="prepa"),"360",IF(RIGHT(G154,4)="cpou","361",IF(OR(RIGHT(G154,4)="apou",RIGHT(G154,6)="molinf"),"363",IF(RIGHT(G154,4)="netp","364",IF(RIGHT(G154,4)="cmtr","365",IF(LEFT(G154,4)="form","873",IF(RIGHT(G154,7)="ce-cppt","902",""))))))))))</f>
        <v>363</v>
      </c>
      <c r="G157" s="66">
        <f ca="1">IF(F157="","",IF(OR(F$3=Recap!$A$50,F$3=Recap!$A$51,F$3=Recap!$A$52,F$3=Recap!$A$53,F$3=Recap!$A$54,F$3=Recap!$A$55,F$3=Recap!$A$56,F$3=Recap!$A$57,F$3=Recap!$A$58,F$3=Recap!$A$59,F$3=Recap!$A$60,F$3=Recap!$A$61),(F156+G156)/1,F156+G156))</f>
        <v>0.31666666666666671</v>
      </c>
      <c r="H157" s="66" t="str">
        <f>IF(RIGHT(I154,4)="cuht","171",IF(RIGHT(I154,4)="netu","172",IF(RIGHT(I154,4)="auht","173",IF(OR(RIGHT(I154,4)="ppou",RIGHT(I154,5)="prepa"),"360",IF(RIGHT(I154,4)="cpou","361",IF(OR(RIGHT(I154,4)="apou",RIGHT(I154,6)="molinf"),"363",IF(RIGHT(I154,4)="netp","364",IF(RIGHT(I154,4)="cmtr","365",IF(LEFT(I154,4)="form","873",IF(RIGHT(I154,7)="ce-cppt","902",""))))))))))</f>
        <v>361</v>
      </c>
      <c r="I157" s="66">
        <f ca="1">IF(H157="","",IF(OR(H$3=Recap!$A$50,H$3=Recap!$A$51,H$3=Recap!$A$52,H$3=Recap!$A$53,H$3=Recap!$A$54,H$3=Recap!$A$55,H$3=Recap!$A$56,H$3=Recap!$A$57,H$3=Recap!$A$58,H$3=Recap!$A$59,H$3=Recap!$A$60,H$3=Recap!$A$61),(H156+I156)/1,H156+I156))</f>
        <v>0.33333333333333331</v>
      </c>
      <c r="J157" s="66" t="str">
        <f>IF(RIGHT(K154,4)="cuht","171",IF(RIGHT(K154,4)="netu","172",IF(RIGHT(K154,4)="auht","173",IF(OR(RIGHT(K154,4)="ppou",RIGHT(K154,5)="prepa"),"360",IF(RIGHT(K154,4)="cpou","361",IF(OR(RIGHT(K154,4)="apou",RIGHT(K154,6)="molinf"),"363",IF(RIGHT(K154,4)="netp","364",IF(RIGHT(K154,4)="cmtr","365",IF(LEFT(K154,4)="form","873",IF(RIGHT(K154,7)="ce-cppt","902",""))))))))))</f>
        <v>361</v>
      </c>
      <c r="K157" s="66">
        <f ca="1">IF(J157="","",IF(OR(J$3=Recap!$A$50,J$3=Recap!$A$51,J$3=Recap!$A$52,J$3=Recap!$A$53,J$3=Recap!$A$54,J$3=Recap!$A$55,J$3=Recap!$A$56,J$3=Recap!$A$57,J$3=Recap!$A$58,J$3=Recap!$A$59,J$3=Recap!$A$60,J$3=Recap!$A$61),(J156+K156)/1,J156+K156))</f>
        <v>0.31666666666666671</v>
      </c>
      <c r="L157" s="86" t="str">
        <f>IF(RIGHT(M154,4)="cuht","171",IF(RIGHT(M154,4)="netu","172",IF(RIGHT(M154,4)="auht","173",IF(OR(RIGHT(M154,4)="ppou",RIGHT(M154,5)="prepa"),"360",IF(RIGHT(M154,4)="cpou","361",IF(OR(RIGHT(M154,4)="apou",RIGHT(M154,6)="molinf"),"363",IF(RIGHT(M154,4)="netp","364",IF(RIGHT(M154,4)="cmtr","365",IF(LEFT(M154,4)="form","873",IF(RIGHT(M154,7)="ce-cppt","902",""))))))))))</f>
        <v/>
      </c>
      <c r="M157" s="86" t="str">
        <f>IF(L157="","",IF(OR(L$3=Recap!$A$50,L$3=Recap!$A$51,L$3=Recap!$A$52,L$3=Recap!$A$53,L$3=Recap!$A$54,L$3=Recap!$A$55,L$3=Recap!$A$56,L$3=Recap!$A$57,L$3=Recap!$A$58,L$3=Recap!$A$59,L$3=Recap!$A$60,L$3=Recap!$A$61),(L156+M156)/1,L156+M156))</f>
        <v/>
      </c>
      <c r="N157" s="86" t="str">
        <f>IF(RIGHT(O154,4)="cuht","171",IF(RIGHT(O154,4)="netu","172",IF(RIGHT(O154,4)="auht","173",IF(OR(RIGHT(O154,4)="ppou",RIGHT(O154,5)="prepa"),"360",IF(RIGHT(O154,4)="cpou","361",IF(OR(RIGHT(O154,4)="apou",RIGHT(O154,6)="molinf"),"363",IF(RIGHT(O154,4)="netp","364",IF(RIGHT(O154,4)="cmtr","365",IF(LEFT(O154,4)="form","873",IF(RIGHT(O154,7)="ce-cppt","902",""))))))))))</f>
        <v/>
      </c>
      <c r="O157" s="86" t="str">
        <f>IF(N157="","",IF(OR(N$3=Recap!$A$50,N$3=Recap!$A$51,N$3=Recap!$A$52,N$3=Recap!$A$53,N$3=Recap!$A$54,N$3=Recap!$A$55,N$3=Recap!$A$56,N$3=Recap!$A$57,N$3=Recap!$A$58,N$3=Recap!$A$59,N$3=Recap!$A$60,N$3=Recap!$A$61),(N156+O156)/1,N156+O156))</f>
        <v/>
      </c>
      <c r="P157" s="66" t="str">
        <f>IF(RIGHT(Q154,4)="cuht","171",IF(RIGHT(Q154,4)="netu","172",IF(RIGHT(Q154,4)="auht","173",IF(OR(RIGHT(Q154,4)="ppou",RIGHT(Q154,5)="prepa"),"360",IF(RIGHT(Q154,4)="cpou","361",IF(OR(RIGHT(Q154,4)="apou",RIGHT(Q154,6)="molinf"),"363",IF(RIGHT(Q154,4)="netp","364",IF(RIGHT(Q154,4)="cmtr","365",IF(LEFT(Q154,4)="form","873",IF(RIGHT(Q154,7)="ce-cppt","902",""))))))))))</f>
        <v>363</v>
      </c>
      <c r="Q157" s="66">
        <f ca="1">IF(P157="","",IF(OR(P$3=Recap!$A$50,P$3=Recap!$A$51,P$3=Recap!$A$52,P$3=Recap!$A$53,P$3=Recap!$A$54,P$3=Recap!$A$55,P$3=Recap!$A$56,P$3=Recap!$A$57,P$3=Recap!$A$58,P$3=Recap!$A$59,P$3=Recap!$A$60,P$3=Recap!$A$61),(P156+Q156)/1,P156+Q156))</f>
        <v>0.34375000000000006</v>
      </c>
      <c r="R157" s="66" t="str">
        <f>IF(RIGHT(S154,4)="cuht","171",IF(RIGHT(S154,4)="netu","172",IF(RIGHT(S154,4)="auht","173",IF(OR(RIGHT(S154,4)="ppou",RIGHT(S154,5)="prepa"),"360",IF(RIGHT(S154,4)="cpou","361",IF(OR(RIGHT(S154,4)="apou",RIGHT(S154,6)="molinf"),"363",IF(RIGHT(S154,4)="netp","364",IF(RIGHT(S154,4)="cmtr","365",IF(LEFT(S154,4)="form","873",IF(RIGHT(S154,7)="ce-cppt","902",""))))))))))</f>
        <v>363</v>
      </c>
      <c r="S157" s="66">
        <f ca="1">IF(R157="","",IF(OR(R$3=Recap!$A$50,R$3=Recap!$A$51,R$3=Recap!$A$52,R$3=Recap!$A$53,R$3=Recap!$A$54,R$3=Recap!$A$55,R$3=Recap!$A$56,R$3=Recap!$A$57,R$3=Recap!$A$58,R$3=Recap!$A$59,R$3=Recap!$A$60,R$3=Recap!$A$61),(R156+S156)/1,R156+S156))</f>
        <v>0.31666666666666671</v>
      </c>
      <c r="T157" s="66" t="str">
        <f>IF(RIGHT(U154,4)="cuht","171",IF(RIGHT(U154,4)="netu","172",IF(RIGHT(U154,4)="auht","173",IF(OR(RIGHT(U154,4)="ppou",RIGHT(U154,5)="prepa"),"360",IF(RIGHT(U154,4)="cpou","361",IF(OR(RIGHT(U154,4)="apou",RIGHT(U154,6)="molinf"),"363",IF(RIGHT(U154,4)="netp","364",IF(RIGHT(U154,4)="cmtr","365",IF(LEFT(U154,4)="form","873",IF(RIGHT(U154,7)="ce-cppt","902",""))))))))))</f>
        <v>363</v>
      </c>
      <c r="U157" s="66">
        <f ca="1">IF(T157="","",IF(OR(T$3=Recap!$A$50,T$3=Recap!$A$51,T$3=Recap!$A$52,T$3=Recap!$A$53,T$3=Recap!$A$54,T$3=Recap!$A$55,T$3=Recap!$A$56,T$3=Recap!$A$57,T$3=Recap!$A$58,T$3=Recap!$A$59,T$3=Recap!$A$60,T$3=Recap!$A$61),(T156+U156)/1,T156+U156))</f>
        <v>0.31666666666666671</v>
      </c>
      <c r="V157" s="66" t="str">
        <f>IF(RIGHT(W154,4)="cuht","171",IF(RIGHT(W154,4)="netu","172",IF(RIGHT(W154,4)="auht","173",IF(OR(RIGHT(W154,4)="ppou",RIGHT(W154,5)="prepa"),"360",IF(RIGHT(W154,4)="cpou","361",IF(OR(RIGHT(W154,4)="apou",RIGHT(W154,6)="molinf"),"363",IF(RIGHT(W154,4)="netp","364",IF(RIGHT(W154,4)="cmtr","365",IF(LEFT(W154,4)="form","873",IF(RIGHT(W154,7)="ce-cppt","902",""))))))))))</f>
        <v>363</v>
      </c>
      <c r="W157" s="66">
        <f ca="1">IF(V157="","",IF(OR(V$3=Recap!$A$50,V$3=Recap!$A$51,V$3=Recap!$A$52,V$3=Recap!$A$53,V$3=Recap!$A$54,V$3=Recap!$A$55,V$3=Recap!$A$56,V$3=Recap!$A$57,V$3=Recap!$A$58,V$3=Recap!$A$59,V$3=Recap!$A$60,V$3=Recap!$A$61),(V156+W156)/1,V156+W156))</f>
        <v>0.31666666666666671</v>
      </c>
      <c r="X157" s="66" t="str">
        <f>IF(RIGHT(Y154,4)="cuht","171",IF(RIGHT(Y154,4)="netu","172",IF(RIGHT(Y154,4)="auht","173",IF(OR(RIGHT(Y154,4)="ppou",RIGHT(Y154,5)="prepa"),"360",IF(RIGHT(Y154,4)="cpou","361",IF(OR(RIGHT(Y154,4)="apou",RIGHT(Y154,6)="molinf"),"363",IF(RIGHT(Y154,4)="netp","364",IF(RIGHT(Y154,4)="cmtr","365",IF(LEFT(Y154,4)="form","873",IF(RIGHT(Y154,7)="ce-cppt","902",""))))))))))</f>
        <v>363</v>
      </c>
      <c r="Y157" s="66">
        <f ca="1">IF(X157="","",IF(OR(X$3=Recap!$A$50,X$3=Recap!$A$51,X$3=Recap!$A$52,X$3=Recap!$A$53,X$3=Recap!$A$54,X$3=Recap!$A$55,X$3=Recap!$A$56,X$3=Recap!$A$57,X$3=Recap!$A$58,X$3=Recap!$A$59,X$3=Recap!$A$60,X$3=Recap!$A$61),(X156+Y156)/1,X156+Y156))</f>
        <v>0.31666666666666671</v>
      </c>
      <c r="Z157" s="86" t="str">
        <f>IF(RIGHT(AA154,4)="cuht","171",IF(RIGHT(AA154,4)="netu","172",IF(RIGHT(AA154,4)="auht","173",IF(OR(RIGHT(AA154,4)="ppou",RIGHT(AA154,5)="prepa"),"360",IF(RIGHT(AA154,4)="cpou","361",IF(OR(RIGHT(AA154,4)="apou",RIGHT(AA154,6)="molinf"),"363",IF(RIGHT(AA154,4)="netp","364",IF(RIGHT(AA154,4)="cmtr","365",IF(LEFT(AA154,4)="form","873",IF(RIGHT(AA154,7)="ce-cppt","902",""))))))))))</f>
        <v/>
      </c>
      <c r="AA157" s="86" t="str">
        <f>IF(Z157="","",IF(OR(Z$3=Recap!$A$50,Z$3=Recap!$A$51,Z$3=Recap!$A$52,Z$3=Recap!$A$53,Z$3=Recap!$A$54,Z$3=Recap!$A$55,Z$3=Recap!$A$56,Z$3=Recap!$A$57,Z$3=Recap!$A$58,Z$3=Recap!$A$59,Z$3=Recap!$A$60,Z$3=Recap!$A$61),(Z156+AA156)/1,Z156+AA156))</f>
        <v/>
      </c>
      <c r="AB157" s="86" t="str">
        <f>IF(RIGHT(AC154,4)="cuht","171",IF(RIGHT(AC154,4)="netu","172",IF(RIGHT(AC154,4)="auht","173",IF(OR(RIGHT(AC154,4)="ppou",RIGHT(AC154,5)="prepa"),"360",IF(RIGHT(AC154,4)="cpou","361",IF(OR(RIGHT(AC154,4)="apou",RIGHT(AC154,6)="molinf"),"363",IF(RIGHT(AC154,4)="netp","364",IF(RIGHT(AC154,4)="cmtr","365",IF(LEFT(AC154,4)="form","873",IF(RIGHT(AC154,7)="ce-cppt","902",""))))))))))</f>
        <v/>
      </c>
      <c r="AC157" s="86" t="str">
        <f>IF(AB157="","",IF(OR(AB$3=Recap!$A$50,AB$3=Recap!$A$51,AB$3=Recap!$A$52,AB$3=Recap!$A$53,AB$3=Recap!$A$54,AB$3=Recap!$A$55,AB$3=Recap!$A$56,AB$3=Recap!$A$57,AB$3=Recap!$A$58,AB$3=Recap!$A$59,AB$3=Recap!$A$60,AB$3=Recap!$A$61),(AB156+AC156)/1,AB156+AC156))</f>
        <v/>
      </c>
      <c r="AD157" s="61"/>
      <c r="AE157" s="66" t="str">
        <f>IF(RIGHT(AF154,4)="cuht","171",IF(RIGHT(AF154,4)="netu","172",IF(RIGHT(AF154,4)="auht","173",IF(OR(RIGHT(AF154,4)="ppou",RIGHT(AF154,5)="prepa"),"360",IF(RIGHT(AF154,4)="cpou","361",IF(OR(RIGHT(AF154,4)="apou",RIGHT(AF154,6)="molinf"),"363",IF(RIGHT(AF154,4)="netp","364",IF(RIGHT(AF154,4)="cmtr","365",IF(LEFT(AF154,4)="form","873",IF(RIGHT(AF154,7)="ce-cppt","902",""))))))))))</f>
        <v/>
      </c>
      <c r="AF157" s="66" t="str">
        <f>IF(AE157="","",IF(OR(AE$3=Recap!$A$50,AE$3=Recap!$A$51,AE$3=Recap!$A$52,AE$3=Recap!$A$53,AE$3=Recap!$A$54,AE$3=Recap!$A$55,AE$3=Recap!$A$56,AE$3=Recap!$A$57,AE$3=Recap!$A$58,AE$3=Recap!$A$59,AE$3=Recap!$A$60,AE$3=Recap!$A$61),(AE156+AF156)/1,AE156+AF156))</f>
        <v/>
      </c>
      <c r="AG157" s="86" t="str">
        <f>IF(RIGHT(AH154,4)="cuht","171",IF(RIGHT(AH154,4)="netu","172",IF(RIGHT(AH154,4)="auht","173",IF(OR(RIGHT(AH154,4)="ppou",RIGHT(AH154,5)="prepa"),"360",IF(RIGHT(AH154,4)="cpou","361",IF(OR(RIGHT(AH154,4)="apou",RIGHT(AH154,6)="molinf"),"363",IF(RIGHT(AH154,4)="netp","364",IF(RIGHT(AH154,4)="cmtr","365",IF(LEFT(AH154,4)="form","873",IF(RIGHT(AH154,7)="ce-cppt","902",""))))))))))</f>
        <v/>
      </c>
      <c r="AH157" s="86" t="str">
        <f>IF(AG157="","",IF(OR(AG$3=Recap!$A$50,AG$3=Recap!$A$51,AG$3=Recap!$A$52,AG$3=Recap!$A$53,AG$3=Recap!$A$54,AG$3=Recap!$A$55,AG$3=Recap!$A$56,AG$3=Recap!$A$57,AG$3=Recap!$A$58,AG$3=Recap!$A$59,AG$3=Recap!$A$60,AG$3=Recap!$A$61),(AG156+AH156)/1,AG156+AH156))</f>
        <v/>
      </c>
      <c r="AI157" s="66" t="str">
        <f>IF(RIGHT(AJ154,4)="cuht","171",IF(RIGHT(AJ154,4)="netu","172",IF(RIGHT(AJ154,4)="auht","173",IF(OR(RIGHT(AJ154,4)="ppou",RIGHT(AJ154,5)="prepa"),"360",IF(RIGHT(AJ154,4)="cpou","361",IF(OR(RIGHT(AJ154,4)="apou",RIGHT(AJ154,6)="molinf"),"363",IF(RIGHT(AJ154,4)="netp","364",IF(RIGHT(AJ154,4)="cmtr","365",IF(LEFT(AJ154,4)="form","873",IF(RIGHT(AJ154,7)="ce-cppt","902",""))))))))))</f>
        <v/>
      </c>
      <c r="AJ157" s="66" t="str">
        <f>IF(AI157="","",IF(OR(AI$3=Recap!$A$50,AI$3=Recap!$A$51,AI$3=Recap!$A$52,AI$3=Recap!$A$53,AI$3=Recap!$A$54,AI$3=Recap!$A$55,AI$3=Recap!$A$56,AI$3=Recap!$A$57,AI$3=Recap!$A$58,AI$3=Recap!$A$59,AI$3=Recap!$A$60,AI$3=Recap!$A$61),(AI156+AJ156)/1,AI156+AJ156))</f>
        <v/>
      </c>
      <c r="AK157" s="66" t="str">
        <f>IF(RIGHT(AL154,4)="cuht","171",IF(RIGHT(AL154,4)="netu","172",IF(RIGHT(AL154,4)="auht","173",IF(OR(RIGHT(AL154,4)="ppou",RIGHT(AL154,5)="prepa"),"360",IF(RIGHT(AL154,4)="cpou","361",IF(OR(RIGHT(AL154,4)="apou",RIGHT(AL154,6)="molinf"),"363",IF(RIGHT(AL154,4)="netp","364",IF(RIGHT(AL154,4)="cmtr","365",IF(LEFT(AL154,4)="form","873",IF(RIGHT(AL154,7)="ce-cppt","902",""))))))))))</f>
        <v/>
      </c>
      <c r="AL157" s="66" t="str">
        <f>IF(AK157="","",IF(OR(AK$3=Recap!$A$50,AK$3=Recap!$A$51,AK$3=Recap!$A$52,AK$3=Recap!$A$53,AK$3=Recap!$A$54,AK$3=Recap!$A$55,AK$3=Recap!$A$56,AK$3=Recap!$A$57,AK$3=Recap!$A$58,AK$3=Recap!$A$59,AK$3=Recap!$A$60,AK$3=Recap!$A$61),(AK156+AL156)/1,AK156+AL156))</f>
        <v/>
      </c>
      <c r="AM157" s="66" t="str">
        <f>IF(RIGHT(AN154,4)="cuht","171",IF(RIGHT(AN154,4)="netu","172",IF(RIGHT(AN154,4)="auht","173",IF(OR(RIGHT(AN154,4)="ppou",RIGHT(AN154,5)="prepa"),"360",IF(RIGHT(AN154,4)="cpou","361",IF(OR(RIGHT(AN154,4)="apou",RIGHT(AN154,6)="molinf"),"363",IF(RIGHT(AN154,4)="netp","364",IF(RIGHT(AN154,4)="cmtr","365",IF(LEFT(AN154,4)="form","873",IF(RIGHT(AN154,7)="ce-cppt","902",""))))))))))</f>
        <v/>
      </c>
      <c r="AN157" s="66" t="str">
        <f>IF(AM157="","",IF(OR(AM$3=Recap!$A$50,AM$3=Recap!$A$51,AM$3=Recap!$A$52,AM$3=Recap!$A$53,AM$3=Recap!$A$54,AM$3=Recap!$A$55,AM$3=Recap!$A$56,AM$3=Recap!$A$57,AM$3=Recap!$A$58,AM$3=Recap!$A$59,AM$3=Recap!$A$60,AM$3=Recap!$A$61),(AM156+AN156)/1,AM156+AN156))</f>
        <v/>
      </c>
      <c r="AO157" s="86" t="str">
        <f>IF(RIGHT(AP154,4)="cuht","171",IF(RIGHT(AP154,4)="netu","172",IF(RIGHT(AP154,4)="auht","173",IF(OR(RIGHT(AP154,4)="ppou",RIGHT(AP154,5)="prepa"),"360",IF(RIGHT(AP154,4)="cpou","361",IF(OR(RIGHT(AP154,4)="apou",RIGHT(AP154,6)="molinf"),"363",IF(RIGHT(AP154,4)="netp","364",IF(RIGHT(AP154,4)="cmtr","365",IF(LEFT(AP154,4)="form","873",IF(RIGHT(AP154,7)="ce-cppt","902",""))))))))))</f>
        <v/>
      </c>
      <c r="AP157" s="86" t="str">
        <f>IF(AO157="","",IF(OR(AO$3=Recap!$A$50,AO$3=Recap!$A$51,AO$3=Recap!$A$52,AO$3=Recap!$A$53,AO$3=Recap!$A$54,AO$3=Recap!$A$55,AO$3=Recap!$A$56,AO$3=Recap!$A$57,AO$3=Recap!$A$58,AO$3=Recap!$A$59,AO$3=Recap!$A$60,AO$3=Recap!$A$61),(AO156+AP156)/1,AO156+AP156))</f>
        <v/>
      </c>
      <c r="AQ157" s="86" t="str">
        <f>IF(RIGHT(AR154,4)="cuht","171",IF(RIGHT(AR154,4)="netu","172",IF(RIGHT(AR154,4)="auht","173",IF(OR(RIGHT(AR154,4)="ppou",RIGHT(AR154,5)="prepa"),"360",IF(RIGHT(AR154,4)="cpou","361",IF(OR(RIGHT(AR154,4)="apou",RIGHT(AR154,6)="molinf"),"363",IF(RIGHT(AR154,4)="netp","364",IF(RIGHT(AR154,4)="cmtr","365",IF(LEFT(AR154,4)="form","873",IF(RIGHT(AR154,7)="ce-cppt","902",""))))))))))</f>
        <v/>
      </c>
      <c r="AR157" s="86" t="str">
        <f>IF(AQ157="","",IF(OR(AQ$3=Recap!$A$50,AQ$3=Recap!$A$51,AQ$3=Recap!$A$52,AQ$3=Recap!$A$53,AQ$3=Recap!$A$54,AQ$3=Recap!$A$55,AQ$3=Recap!$A$56,AQ$3=Recap!$A$57,AQ$3=Recap!$A$58,AQ$3=Recap!$A$59,AQ$3=Recap!$A$60,AQ$3=Recap!$A$61),(AQ156+AR156)/1,AQ156+AR156))</f>
        <v/>
      </c>
      <c r="AS157" s="61"/>
      <c r="AT157" s="66" t="str">
        <f>IF(RIGHT(AU154,4)="cuht","171",IF(RIGHT(AU154,4)="netu","172",IF(RIGHT(AU154,4)="auht","173",IF(OR(RIGHT(AU154,4)="ppou",RIGHT(AU154,5)="prepa"),"360",IF(RIGHT(AU154,4)="cpou","361",IF(OR(RIGHT(AU154,4)="apou",RIGHT(AU154,6)="molinf"),"363",IF(RIGHT(AU154,4)="netp","364",IF(RIGHT(AU154,4)="cmtr","365",IF(LEFT(AU154,4)="form","873",IF(RIGHT(AU154,7)="ce-cppt","902",""))))))))))</f>
        <v/>
      </c>
      <c r="AU157" s="66" t="str">
        <f>IF(AT157="","",IF(OR(AT$3=Recap!$A$50,AT$3=Recap!$A$51,AT$3=Recap!$A$52,AT$3=Recap!$A$53,AT$3=Recap!$A$54,AT$3=Recap!$A$55,AT$3=Recap!$A$56,AT$3=Recap!$A$57,AT$3=Recap!$A$58,AT$3=Recap!$A$59,AT$3=Recap!$A$60,AT$3=Recap!$A$61),(AT156+AU156)/1,AT156+AU156))</f>
        <v/>
      </c>
      <c r="AV157" s="86" t="str">
        <f>IF(RIGHT(AW154,4)="cuht","171",IF(RIGHT(AW154,4)="netu","172",IF(RIGHT(AW154,4)="auht","173",IF(OR(RIGHT(AW154,4)="ppou",RIGHT(AW154,5)="prepa"),"360",IF(RIGHT(AW154,4)="cpou","361",IF(OR(RIGHT(AW154,4)="apou",RIGHT(AW154,6)="molinf"),"363",IF(RIGHT(AW154,4)="netp","364",IF(RIGHT(AW154,4)="cmtr","365",IF(LEFT(AW154,4)="form","873",IF(RIGHT(AW154,7)="ce-cppt","902",""))))))))))</f>
        <v/>
      </c>
      <c r="AW157" s="86" t="str">
        <f>IF(AV157="","",IF(OR(AV$3=Recap!$A$50,AV$3=Recap!$A$51,AV$3=Recap!$A$52,AV$3=Recap!$A$53,AV$3=Recap!$A$54,AV$3=Recap!$A$55,AV$3=Recap!$A$56,AV$3=Recap!$A$57,AV$3=Recap!$A$58,AV$3=Recap!$A$59,AV$3=Recap!$A$60,AV$3=Recap!$A$61),(AV156+AW156)/1,AV156+AW156))</f>
        <v/>
      </c>
      <c r="AX157" s="66" t="str">
        <f>IF(RIGHT(AY154,4)="cuht","171",IF(RIGHT(AY154,4)="netu","172",IF(RIGHT(AY154,4)="auht","173",IF(OR(RIGHT(AY154,4)="ppou",RIGHT(AY154,5)="prepa"),"360",IF(RIGHT(AY154,4)="cpou","361",IF(OR(RIGHT(AY154,4)="apou",RIGHT(AY154,6)="molinf"),"363",IF(RIGHT(AY154,4)="netp","364",IF(RIGHT(AY154,4)="cmtr","365",IF(LEFT(AY154,4)="form","873",IF(RIGHT(AY154,7)="ce-cppt","902",""))))))))))</f>
        <v/>
      </c>
      <c r="AY157" s="66" t="str">
        <f>IF(AX157="","",IF(OR(AX$3=Recap!$A$50,AX$3=Recap!$A$51,AX$3=Recap!$A$52,AX$3=Recap!$A$53,AX$3=Recap!$A$54,AX$3=Recap!$A$55,AX$3=Recap!$A$56,AX$3=Recap!$A$57,AX$3=Recap!$A$58,AX$3=Recap!$A$59,AX$3=Recap!$A$60,AX$3=Recap!$A$61),(AX156+AY156)/1,AX156+AY156))</f>
        <v/>
      </c>
      <c r="AZ157" s="66" t="str">
        <f>IF(RIGHT(BA154,4)="cuht","171",IF(RIGHT(BA154,4)="netu","172",IF(RIGHT(BA154,4)="auht","173",IF(OR(RIGHT(BA154,4)="ppou",RIGHT(BA154,5)="prepa"),"360",IF(RIGHT(BA154,4)="cpou","361",IF(OR(RIGHT(BA154,4)="apou",RIGHT(BA154,6)="molinf"),"363",IF(RIGHT(BA154,4)="netp","364",IF(RIGHT(BA154,4)="cmtr","365",IF(LEFT(BA154,4)="form","873",IF(RIGHT(BA154,7)="ce-cppt","902",""))))))))))</f>
        <v/>
      </c>
      <c r="BA157" s="66" t="str">
        <f>IF(AZ157="","",IF(OR(AZ$3=Recap!$A$50,AZ$3=Recap!$A$51,AZ$3=Recap!$A$52,AZ$3=Recap!$A$53,AZ$3=Recap!$A$54,AZ$3=Recap!$A$55,AZ$3=Recap!$A$56,AZ$3=Recap!$A$57,AZ$3=Recap!$A$58,AZ$3=Recap!$A$59,AZ$3=Recap!$A$60,AZ$3=Recap!$A$61),(AZ156+BA156)/1,AZ156+BA156))</f>
        <v/>
      </c>
      <c r="BB157" s="66" t="str">
        <f>IF(RIGHT(BC154,4)="cuht","171",IF(RIGHT(BC154,4)="netu","172",IF(RIGHT(BC154,4)="auht","173",IF(OR(RIGHT(BC154,4)="ppou",RIGHT(BC154,5)="prepa"),"360",IF(RIGHT(BC154,4)="cpou","361",IF(OR(RIGHT(BC154,4)="apou",RIGHT(BC154,6)="molinf"),"363",IF(RIGHT(BC154,4)="netp","364",IF(RIGHT(BC154,4)="cmtr","365",IF(LEFT(BC154,4)="form","873",IF(RIGHT(BC154,7)="ce-cppt","902",""))))))))))</f>
        <v/>
      </c>
      <c r="BC157" s="66" t="str">
        <f>IF(BB157="","",IF(OR(BB$3=Recap!$A$50,BB$3=Recap!$A$51,BB$3=Recap!$A$52,BB$3=Recap!$A$53,BB$3=Recap!$A$54,BB$3=Recap!$A$55,BB$3=Recap!$A$56,BB$3=Recap!$A$57,BB$3=Recap!$A$58,BB$3=Recap!$A$59,BB$3=Recap!$A$60,BB$3=Recap!$A$61),(BB156+BC156)/1,BB156+BC156))</f>
        <v/>
      </c>
      <c r="BD157" s="66" t="str">
        <f>IF(RIGHT(BE154,4)="cuht","171",IF(RIGHT(BE154,4)="netu","172",IF(RIGHT(BE154,4)="auht","173",IF(OR(RIGHT(BE154,4)="ppou",RIGHT(BE154,5)="prepa"),"360",IF(RIGHT(BE154,4)="cpou","361",IF(OR(RIGHT(BE154,4)="apou",RIGHT(BE154,6)="molinf"),"363",IF(RIGHT(BE154,4)="netp","364",IF(RIGHT(BE154,4)="cmtr","365",IF(LEFT(BE154,4)="form","873",IF(RIGHT(BE154,7)="ce-cppt","902",""))))))))))</f>
        <v/>
      </c>
      <c r="BE157" s="66" t="str">
        <f>IF(BD157="","",IF(OR(BD$3=Recap!$A$50,BD$3=Recap!$A$51,BD$3=Recap!$A$52,BD$3=Recap!$A$53,BD$3=Recap!$A$54,BD$3=Recap!$A$55,BD$3=Recap!$A$56,BD$3=Recap!$A$57,BD$3=Recap!$A$58,BD$3=Recap!$A$59,BD$3=Recap!$A$60,BD$3=Recap!$A$61),(BD156+BE156)/1,BD156+BE156))</f>
        <v/>
      </c>
      <c r="BF157" s="66" t="str">
        <f>IF(RIGHT(BG154,4)="cuht","171",IF(RIGHT(BG154,4)="netu","172",IF(RIGHT(BG154,4)="auht","173",IF(OR(RIGHT(BG154,4)="ppou",RIGHT(BG154,5)="prepa"),"360",IF(RIGHT(BG154,4)="cpou","361",IF(OR(RIGHT(BG154,4)="apou",RIGHT(BG154,6)="molinf"),"363",IF(RIGHT(BG154,4)="netp","364",IF(RIGHT(BG154,4)="cmtr","365",IF(LEFT(BG154,4)="form","873",IF(RIGHT(BG154,7)="ce-cppt","902",""))))))))))</f>
        <v/>
      </c>
      <c r="BG157" s="66" t="str">
        <f>IF(BF157="","",IF(OR(BF$3=Recap!$A$50,BF$3=Recap!$A$51,BF$3=Recap!$A$52,BF$3=Recap!$A$53,BF$3=Recap!$A$54,BF$3=Recap!$A$55,BF$3=Recap!$A$56,BF$3=Recap!$A$57,BF$3=Recap!$A$58,BF$3=Recap!$A$59,BF$3=Recap!$A$60,BF$3=Recap!$A$61),(BF156+BG156)/1,BF156+BG156))</f>
        <v/>
      </c>
      <c r="BH157" s="12"/>
    </row>
    <row r="158" spans="1:60" ht="14.4" customHeight="1" x14ac:dyDescent="0.3">
      <c r="A158" s="125" t="s">
        <v>92</v>
      </c>
      <c r="B158" s="84"/>
      <c r="C158" s="100"/>
      <c r="D158" s="68"/>
      <c r="E158" s="112" t="s">
        <v>43</v>
      </c>
      <c r="F158" s="68">
        <v>0.33333333333333331</v>
      </c>
      <c r="G158" s="112" t="s">
        <v>48</v>
      </c>
      <c r="H158" s="68"/>
      <c r="I158" s="112" t="s">
        <v>43</v>
      </c>
      <c r="J158" s="68"/>
      <c r="K158" s="120"/>
      <c r="L158" s="79"/>
      <c r="M158" s="100"/>
      <c r="N158" s="79"/>
      <c r="O158" s="98"/>
      <c r="P158" s="55">
        <v>0.33333333333333331</v>
      </c>
      <c r="Q158" s="106" t="s">
        <v>45</v>
      </c>
      <c r="R158" s="57"/>
      <c r="S158" s="95" t="s">
        <v>37</v>
      </c>
      <c r="T158" s="55"/>
      <c r="U158" s="95" t="s">
        <v>37</v>
      </c>
      <c r="V158" s="55"/>
      <c r="W158" s="95" t="s">
        <v>37</v>
      </c>
      <c r="X158" s="55"/>
      <c r="Y158" s="95" t="s">
        <v>37</v>
      </c>
      <c r="Z158" s="79"/>
      <c r="AA158" s="116"/>
      <c r="AB158" s="79"/>
      <c r="AC158" s="118"/>
      <c r="AD158" s="97">
        <f ca="1">SUM(P160:AC160)</f>
        <v>0.36458333333333331</v>
      </c>
      <c r="AE158" s="55"/>
      <c r="AF158" s="106"/>
      <c r="AG158" s="79"/>
      <c r="AH158" s="116"/>
      <c r="AI158" s="57"/>
      <c r="AJ158" s="106"/>
      <c r="AK158" s="57"/>
      <c r="AL158" s="106"/>
      <c r="AM158" s="57"/>
      <c r="AN158" s="106"/>
      <c r="AO158" s="79"/>
      <c r="AP158" s="116"/>
      <c r="AQ158" s="79"/>
      <c r="AR158" s="118"/>
      <c r="AS158" s="97">
        <f ca="1">SUM(AE160:AR160)</f>
        <v>0</v>
      </c>
      <c r="AT158" s="55"/>
      <c r="AU158" s="106"/>
      <c r="AV158" s="79"/>
      <c r="AW158" s="116"/>
      <c r="AX158" s="57"/>
      <c r="AY158" s="106"/>
      <c r="AZ158" s="57"/>
      <c r="BA158" s="106"/>
      <c r="BB158" s="57"/>
      <c r="BC158" s="106"/>
      <c r="BD158" s="57"/>
      <c r="BE158" s="106"/>
      <c r="BF158" s="57"/>
      <c r="BG158" s="122"/>
      <c r="BH158" s="124">
        <f ca="1">SUM(AT160:BG160)</f>
        <v>0</v>
      </c>
    </row>
    <row r="159" spans="1:60" ht="16.2" thickBot="1" x14ac:dyDescent="0.35">
      <c r="A159" s="126"/>
      <c r="B159" s="82"/>
      <c r="C159" s="101"/>
      <c r="D159" s="70"/>
      <c r="E159" s="113"/>
      <c r="F159" s="72">
        <v>0.5</v>
      </c>
      <c r="G159" s="113"/>
      <c r="H159" s="70"/>
      <c r="I159" s="113"/>
      <c r="J159" s="70"/>
      <c r="K159" s="121"/>
      <c r="L159" s="80"/>
      <c r="M159" s="101"/>
      <c r="N159" s="80"/>
      <c r="O159" s="99"/>
      <c r="P159" s="77">
        <v>0.72916666666666663</v>
      </c>
      <c r="Q159" s="107"/>
      <c r="R159" s="58"/>
      <c r="S159" s="96"/>
      <c r="T159" s="56"/>
      <c r="U159" s="96"/>
      <c r="V159" s="56"/>
      <c r="W159" s="96"/>
      <c r="X159" s="56"/>
      <c r="Y159" s="96"/>
      <c r="Z159" s="80"/>
      <c r="AA159" s="117"/>
      <c r="AB159" s="80"/>
      <c r="AC159" s="119"/>
      <c r="AD159" s="97"/>
      <c r="AE159" s="56"/>
      <c r="AF159" s="107"/>
      <c r="AG159" s="80"/>
      <c r="AH159" s="117"/>
      <c r="AI159" s="58"/>
      <c r="AJ159" s="107"/>
      <c r="AK159" s="58"/>
      <c r="AL159" s="107"/>
      <c r="AM159" s="58"/>
      <c r="AN159" s="107"/>
      <c r="AO159" s="80"/>
      <c r="AP159" s="117"/>
      <c r="AQ159" s="80"/>
      <c r="AR159" s="119"/>
      <c r="AS159" s="97"/>
      <c r="AT159" s="56"/>
      <c r="AU159" s="107"/>
      <c r="AV159" s="80"/>
      <c r="AW159" s="117"/>
      <c r="AX159" s="58"/>
      <c r="AY159" s="107"/>
      <c r="AZ159" s="58"/>
      <c r="BA159" s="107"/>
      <c r="BB159" s="58"/>
      <c r="BC159" s="107"/>
      <c r="BD159" s="58"/>
      <c r="BE159" s="107"/>
      <c r="BF159" s="58"/>
      <c r="BG159" s="123"/>
      <c r="BH159" s="124"/>
    </row>
    <row r="160" spans="1:60" ht="15" customHeight="1" x14ac:dyDescent="0.35">
      <c r="A160" s="52"/>
      <c r="B160" s="66">
        <f ca="1">IF(B$3&gt;$BI$4,0,IF(OR(ISBLANK(B158),ISBLANK(B159),ISBLANK(C158),LEFT(C158,4)="jour",LEFT(C158,4)="form"),0,IF(COUNTIF(fériés,B$3)&gt;0,MOD((B159-B158),1)*1,MOD((B159-B158),1))))</f>
        <v>0</v>
      </c>
      <c r="C160" s="66">
        <f ca="1">IF(B$3&gt;$BI$4,0,IF(AND(ISNUMBER(B158),ISNUMBER(B159),OR(LEFT(C158,4)="jour",LEFT(C158,4)="form")),IF(COUNTIF(fériés,B$3)&gt;0,MOD(-$BH$4+(B159-B158),1)*1,MOD(-$BH$4+(B159-B158),1)),IF(AND(ISBLANK(B158),ISBLANK(B159)),IF(OR(C158="r",C158="c",C158="a",C158="m",C158="f",C158="cp",C158="s",C158="congé parent"),$BH$3,0),0)))</f>
        <v>0</v>
      </c>
      <c r="D160" s="66">
        <f ca="1">IF(D$3&gt;$BI$4,0,IF(OR(ISBLANK(D158),ISBLANK(D159),ISBLANK(E158),LEFT(E158,4)="jour",LEFT(E158,4)="form"),0,IF(COUNTIF(fériés,D$3)&gt;0,MOD((D159-D158),1)*1,MOD((D159-D158),1))))</f>
        <v>0</v>
      </c>
      <c r="E160" s="66">
        <f ca="1">IF(D$3&gt;$BI$4,0,IF(AND(ISNUMBER(D158),ISNUMBER(D159),OR(LEFT(E158,4)="jour",LEFT(E158,4)="form")),IF(COUNTIF(fériés,D$3)&gt;0,MOD(-$BH$4+(D159-D158),1)*1,MOD(-$BH$4+(D159-D158),1)),IF(AND(ISBLANK(D158),ISBLANK(D159)),IF(OR(E158="r",E158="c",E158="a",E158="m",E158="f",E158="cp",E158="s",E158="congé parent"),$BH$3,0),0)))</f>
        <v>0</v>
      </c>
      <c r="F160" s="66">
        <f ca="1">IF(F$3&gt;$BI$4,0,IF(OR(ISBLANK(F158),ISBLANK(F159),ISBLANK(G158),LEFT(G158,4)="jour",LEFT(G158,4)="form"),0,IF(COUNTIF(fériés,F$3)&gt;0,MOD((F159-F158),1)*1,MOD((F159-F158),1))))</f>
        <v>0</v>
      </c>
      <c r="G160" s="66">
        <f ca="1">IF(F$3&gt;$BI$4,0,IF(AND(ISNUMBER(F158),ISNUMBER(F159),OR(LEFT(G158,4)="jour",LEFT(G158,4)="form")),IF(COUNTIF(fériés,F$3)&gt;0,MOD(-$BH$4+(F159-F158),1)*1,MOD(-$BH$4+(F159-F158),1)),IF(AND(ISBLANK(F158),ISBLANK(F159)),IF(OR(G158="r",G158="c",G158="a",G158="m",G158="f",G158="cp",G158="s",G158="congé parent"),$BH$3,0),0)))</f>
        <v>0.13541666666666669</v>
      </c>
      <c r="H160" s="66">
        <f ca="1">IF(H$3&gt;$BI$4,0,IF(OR(ISBLANK(H158),ISBLANK(H159),ISBLANK(I158),LEFT(I158,4)="jour",LEFT(I158,4)="form"),0,IF(COUNTIF(fériés,H$3)&gt;0,MOD((H159-H158),1)*1,MOD((H159-H158),1))))</f>
        <v>0</v>
      </c>
      <c r="I160" s="66">
        <f ca="1">IF(H$3&gt;$BI$4,0,IF(AND(ISNUMBER(H158),ISNUMBER(H159),OR(LEFT(I158,4)="jour",LEFT(I158,4)="form")),IF(COUNTIF(fériés,H$3)&gt;0,MOD(-$BH$4+(H159-H158),1)*1,MOD(-$BH$4+(H159-H158),1)),IF(AND(ISBLANK(H158),ISBLANK(H159)),IF(OR(I158="r",I158="c",I158="a",I158="m",I158="f",I158="cp",I158="s",I158="congé parent"),$BH$3,0),0)))</f>
        <v>0</v>
      </c>
      <c r="J160" s="66">
        <f ca="1">IF(J$3&gt;$BI$4,0,IF(OR(ISBLANK(J158),ISBLANK(J159),ISBLANK(K158),LEFT(K158,4)="jour",LEFT(K158,4)="form"),0,IF(COUNTIF(fériés,J$3)&gt;0,MOD((J159-J158),1)*1,MOD((J159-J158),1))))</f>
        <v>0</v>
      </c>
      <c r="K160" s="66">
        <f ca="1">IF(J$3&gt;$BI$4,0,IF(AND(ISNUMBER(J158),ISNUMBER(J159),OR(LEFT(K158,4)="jour",LEFT(K158,4)="form")),IF(COUNTIF(fériés,J$3)&gt;0,MOD(-$BH$4+(J159-J158),1)*1,MOD(-$BH$4+(J159-J158),1)),IF(AND(ISBLANK(J158),ISBLANK(J159)),IF(OR(K158="r",K158="c",K158="a",K158="m",K158="f",K158="cp",K158="s",K158="congé parent"),$BH$3,0),0)))</f>
        <v>0</v>
      </c>
      <c r="L160" s="86">
        <f ca="1">IF(L$3&gt;$BI$4,0,IF(OR(ISBLANK(L158),ISBLANK(L159),ISBLANK(M158),LEFT(M158,4)="jour",LEFT(M158,4)="form"),0,IF(COUNTIF(fériés,L$3)&gt;0,MOD((L159-L158),1)*1,MOD((L159-L158),1))))</f>
        <v>0</v>
      </c>
      <c r="M160" s="86">
        <f ca="1">IF(L$3&gt;$BI$4,0,IF(AND(ISNUMBER(L158),ISNUMBER(L159),OR(LEFT(M158,4)="jour",LEFT(M158,4)="form")),IF(COUNTIF(fériés,L$3)&gt;0,MOD(-$BH$4+(L159-L158),1)*1,MOD(-$BH$4+(L159-L158),1)),IF(AND(ISBLANK(L158),ISBLANK(L159)),IF(OR(M158="r",M158="c",M158="a",M158="m",M158="f",M158="cp",M158="s",M158="congé parent"),$BH$3,0),0)))</f>
        <v>0</v>
      </c>
      <c r="N160" s="86">
        <f ca="1">IF(N$3&gt;$BI$4,0,IF(OR(ISBLANK(N158),ISBLANK(N159),ISBLANK(O158),LEFT(O158,4)="jour",LEFT(O158,4)="form"),0,IF(COUNTIF(fériés,N$3)&gt;0,MOD((N159-N158),1)*1,MOD((N159-N158),1))))</f>
        <v>0</v>
      </c>
      <c r="O160" s="86">
        <f ca="1">IF(N$3&gt;$BI$4,0,IF(AND(ISNUMBER(N158),ISNUMBER(N159),OR(LEFT(O158,4)="jour",LEFT(O158,4)="form")),IF(COUNTIF(fériés,N$3)&gt;0,MOD(-$BH$4+(N159-N158),1)*1,MOD(-$BH$4+(N159-N158),1)),IF(AND(ISBLANK(N158),ISBLANK(N159)),IF(OR(O158="r",O158="c",O158="a",O158="m",O158="f",O158="cp",O158="s",O158="congé parent"),$BH$3,0),0)))</f>
        <v>0</v>
      </c>
      <c r="P160" s="66">
        <f ca="1">IF(P$3&gt;$BI$4,0,IF(OR(ISBLANK(P158),ISBLANK(P159),ISBLANK(Q158),LEFT(Q158,4)="jour",LEFT(Q158,4)="form"),0,IF(COUNTIF(fériés,P$3)&gt;0,MOD((P159-P158),1)*1,MOD((P159-P158),1))))</f>
        <v>0</v>
      </c>
      <c r="Q160" s="66">
        <f ca="1">IF(P$3&gt;$BI$4,0,IF(AND(ISNUMBER(P158),ISNUMBER(P159),OR(LEFT(Q158,4)="jour",LEFT(Q158,4)="form")),IF(COUNTIF(fériés,P$3)&gt;0,MOD(-$BH$4+(P159-P158),1)*1,MOD(-$BH$4+(P159-P158),1)),IF(AND(ISBLANK(P158),ISBLANK(P159)),IF(OR(Q158="r",Q158="c",Q158="a",Q158="m",Q158="f",Q158="cp",Q158="s",Q158="congé parent"),$BH$3,0),0)))</f>
        <v>0.36458333333333331</v>
      </c>
      <c r="R160" s="66">
        <f ca="1">IF(R$3&gt;$BI$4,0,IF(OR(ISBLANK(R158),ISBLANK(R159),ISBLANK(S158),LEFT(S158,4)="jour",LEFT(S158,4)="form"),0,IF(COUNTIF(fériés,R$3)&gt;0,MOD((R159-R158),1)*1,MOD((R159-R158),1))))</f>
        <v>0</v>
      </c>
      <c r="S160" s="66">
        <f ca="1">IF(R$3&gt;$BI$4,0,IF(AND(ISNUMBER(R158),ISNUMBER(R159),OR(LEFT(S158,4)="jour",LEFT(S158,4)="form")),IF(COUNTIF(fériés,R$3)&gt;0,MOD(-$BH$4+(R159-R158),1)*1,MOD(-$BH$4+(R159-R158),1)),IF(AND(ISBLANK(R158),ISBLANK(R159)),IF(OR(S158="r",S158="c",S158="a",S158="m",S158="f",S158="cp",S158="s",S158="congé parent"),$BH$3,0),0)))</f>
        <v>0</v>
      </c>
      <c r="T160" s="66">
        <f ca="1">IF(T$3&gt;$BI$4,0,IF(OR(ISBLANK(T158),ISBLANK(T159),ISBLANK(U158),LEFT(U158,4)="jour",LEFT(U158,4)="form"),0,IF(COUNTIF(fériés,T$3)&gt;0,MOD((T159-T158),1)*1,MOD((T159-T158),1))))</f>
        <v>0</v>
      </c>
      <c r="U160" s="66">
        <f ca="1">IF(T$3&gt;$BI$4,0,IF(AND(ISNUMBER(T158),ISNUMBER(T159),OR(LEFT(U158,4)="jour",LEFT(U158,4)="form")),IF(COUNTIF(fériés,T$3)&gt;0,MOD(-$BH$4+(T159-T158),1)*1,MOD(-$BH$4+(T159-T158),1)),IF(AND(ISBLANK(T158),ISBLANK(T159)),IF(OR(U158="r",U158="c",U158="a",U158="m",U158="f",U158="cp",U158="s",U158="congé parent"),$BH$3,0),0)))</f>
        <v>0</v>
      </c>
      <c r="V160" s="66">
        <f ca="1">IF(V$3&gt;$BI$4,0,IF(OR(ISBLANK(V158),ISBLANK(V159),ISBLANK(W158),LEFT(W158,4)="jour",LEFT(W158,4)="form"),0,IF(COUNTIF(fériés,V$3)&gt;0,MOD((V159-V158),1)*1,MOD((V159-V158),1))))</f>
        <v>0</v>
      </c>
      <c r="W160" s="66">
        <f ca="1">IF(V$3&gt;$BI$4,0,IF(AND(ISNUMBER(V158),ISNUMBER(V159),OR(LEFT(W158,4)="jour",LEFT(W158,4)="form")),IF(COUNTIF(fériés,V$3)&gt;0,MOD(-$BH$4+(V159-V158),1)*1,MOD(-$BH$4+(V159-V158),1)),IF(AND(ISBLANK(V158),ISBLANK(V159)),IF(OR(W158="r",W158="c",W158="a",W158="m",W158="f",W158="cp",W158="s",W158="congé parent"),$BH$3,0),0)))</f>
        <v>0</v>
      </c>
      <c r="X160" s="66">
        <f ca="1">IF(X$3&gt;$BI$4,0,IF(OR(ISBLANK(X158),ISBLANK(X159),ISBLANK(Y158),LEFT(Y158,4)="jour",LEFT(Y158,4)="form"),0,IF(COUNTIF(fériés,X$3)&gt;0,MOD((X159-X158),1)*1,MOD((X159-X158),1))))</f>
        <v>0</v>
      </c>
      <c r="Y160" s="66">
        <f ca="1">IF(X$3&gt;$BI$4,0,IF(AND(ISNUMBER(X158),ISNUMBER(X159),OR(LEFT(Y158,4)="jour",LEFT(Y158,4)="form")),IF(COUNTIF(fériés,X$3)&gt;0,MOD(-$BH$4+(X159-X158),1)*1,MOD(-$BH$4+(X159-X158),1)),IF(AND(ISBLANK(X158),ISBLANK(X159)),IF(OR(Y158="r",Y158="c",Y158="a",Y158="m",Y158="f",Y158="cp",Y158="s",Y158="congé parent"),$BH$3,0),0)))</f>
        <v>0</v>
      </c>
      <c r="Z160" s="86">
        <f ca="1">IF(Z$3&gt;$BI$4,0,IF(OR(ISBLANK(Z158),ISBLANK(Z159),ISBLANK(AA158),LEFT(AA158,4)="jour",LEFT(AA158,4)="form"),0,IF(COUNTIF(fériés,Z$3)&gt;0,MOD((Z159-Z158),1)*1,MOD((Z159-Z158),1))))</f>
        <v>0</v>
      </c>
      <c r="AA160" s="86">
        <f ca="1">IF(Z$3&gt;$BI$4,0,IF(AND(ISNUMBER(Z158),ISNUMBER(Z159),OR(LEFT(AA158,4)="jour",LEFT(AA158,4)="form")),IF(COUNTIF(fériés,Z$3)&gt;0,MOD(-$BH$4+(Z159-Z158),1)*1,MOD(-$BH$4+(Z159-Z158),1)),IF(AND(ISBLANK(Z158),ISBLANK(Z159)),IF(OR(AA158="r",AA158="c",AA158="a",AA158="m",AA158="f",AA158="cp",AA158="s",AA158="congé parent"),$BH$3,0),0)))</f>
        <v>0</v>
      </c>
      <c r="AB160" s="86">
        <f ca="1">IF(AB$3&gt;$BI$4,0,IF(OR(ISBLANK(AB158),ISBLANK(AB159),ISBLANK(AC158),LEFT(AC158,4)="jour",LEFT(AC158,4)="form"),0,IF(COUNTIF(fériés,AB$3)&gt;0,MOD((AB159-AB158),1)*1,MOD((AB159-AB158),1))))</f>
        <v>0</v>
      </c>
      <c r="AC160" s="86">
        <f ca="1">IF(AB$3&gt;$BI$4,0,IF(AND(ISNUMBER(AB158),ISNUMBER(AB159),OR(LEFT(AC158,4)="jour",LEFT(AC158,4)="form")),IF(COUNTIF(fériés,AB$3)&gt;0,MOD(-$BH$4+(AB159-AB158),1)*1,MOD(-$BH$4+(AB159-AB158),1)),IF(AND(ISBLANK(AB158),ISBLANK(AB159)),IF(OR(AC158="r",AC158="c",AC158="a",AC158="m",AC158="f",AC158="cp",AC158="s",AC158="congé parent"),$BH$3,0),0)))</f>
        <v>0</v>
      </c>
      <c r="AD160" s="61"/>
      <c r="AE160" s="66">
        <f ca="1">IF(AE$3&gt;$BI$4,0,IF(OR(ISBLANK(AE158),ISBLANK(AE159),ISBLANK(AF158),LEFT(AF158,4)="jour",LEFT(AF158,4)="form"),0,IF(COUNTIF(fériés,AE$3)&gt;0,MOD((AE159-AE158),1)*1,MOD((AE159-AE158),1))))</f>
        <v>0</v>
      </c>
      <c r="AF160" s="66">
        <f ca="1">IF(AE$3&gt;$BI$4,0,IF(AND(ISNUMBER(AE158),ISNUMBER(AE159),OR(LEFT(AF158,4)="jour",LEFT(AF158,4)="form")),IF(COUNTIF(fériés,AE$3)&gt;0,MOD(-$BH$4+(AE159-AE158),1)*1,MOD(-$BH$4+(AE159-AE158),1)),IF(AND(ISBLANK(AE158),ISBLANK(AE159)),IF(OR(AF158="r",AF158="c",AF158="a",AF158="m",AF158="f",AF158="cp",AF158="s",AF158="congé parent"),$BH$3,0),0)))</f>
        <v>0</v>
      </c>
      <c r="AG160" s="86">
        <f ca="1">IF(AG$3&gt;$BI$4,0,IF(OR(ISBLANK(AG158),ISBLANK(AG159),ISBLANK(AH158),LEFT(AH158,4)="jour",LEFT(AH158,4)="form"),0,IF(COUNTIF(fériés,AG$3)&gt;0,MOD((AG159-AG158),1)*1,MOD((AG159-AG158),1))))</f>
        <v>0</v>
      </c>
      <c r="AH160" s="86">
        <f ca="1">IF(AG$3&gt;$BI$4,0,IF(AND(ISNUMBER(AG158),ISNUMBER(AG159),OR(LEFT(AH158,4)="jour",LEFT(AH158,4)="form")),IF(COUNTIF(fériés,AG$3)&gt;0,MOD(-$BH$4+(AG159-AG158),1)*1,MOD(-$BH$4+(AG159-AG158),1)),IF(AND(ISBLANK(AG158),ISBLANK(AG159)),IF(OR(AH158="r",AH158="c",AH158="a",AH158="m",AH158="f",AH158="cp",AH158="s",AH158="congé parent"),$BH$3,0),0)))</f>
        <v>0</v>
      </c>
      <c r="AI160" s="66">
        <f ca="1">IF(AI$3&gt;$BI$4,0,IF(OR(ISBLANK(AI158),ISBLANK(AI159),ISBLANK(AJ158),LEFT(AJ158,4)="jour",LEFT(AJ158,4)="form"),0,IF(COUNTIF(fériés,AI$3)&gt;0,MOD((AI159-AI158),1)*1,MOD((AI159-AI158),1))))</f>
        <v>0</v>
      </c>
      <c r="AJ160" s="66">
        <f ca="1">IF(AI$3&gt;$BI$4,0,IF(AND(ISNUMBER(AI158),ISNUMBER(AI159),OR(LEFT(AJ158,4)="jour",LEFT(AJ158,4)="form")),IF(COUNTIF(fériés,AI$3)&gt;0,MOD(-$BH$4+(AI159-AI158),1)*1,MOD(-$BH$4+(AI159-AI158),1)),IF(AND(ISBLANK(AI158),ISBLANK(AI159)),IF(OR(AJ158="r",AJ158="c",AJ158="a",AJ158="m",AJ158="f",AJ158="cp",AJ158="s",AJ158="congé parent"),$BH$3,0),0)))</f>
        <v>0</v>
      </c>
      <c r="AK160" s="66">
        <f ca="1">IF(AK$3&gt;$BI$4,0,IF(OR(ISBLANK(AK158),ISBLANK(AK159),ISBLANK(AL158),LEFT(AL158,4)="jour",LEFT(AL158,4)="form"),0,IF(COUNTIF(fériés,AK$3)&gt;0,MOD((AK159-AK158),1)*1,MOD((AK159-AK158),1))))</f>
        <v>0</v>
      </c>
      <c r="AL160" s="66">
        <f ca="1">IF(AK$3&gt;$BI$4,0,IF(AND(ISNUMBER(AK158),ISNUMBER(AK159),OR(LEFT(AL158,4)="jour",LEFT(AL158,4)="form")),IF(COUNTIF(fériés,AK$3)&gt;0,MOD(-$BH$4+(AK159-AK158),1)*1,MOD(-$BH$4+(AK159-AK158),1)),IF(AND(ISBLANK(AK158),ISBLANK(AK159)),IF(OR(AL158="r",AL158="c",AL158="a",AL158="m",AL158="f",AL158="cp",AL158="s",AL158="congé parent"),$BH$3,0),0)))</f>
        <v>0</v>
      </c>
      <c r="AM160" s="66">
        <f ca="1">IF(AM$3&gt;$BI$4,0,IF(OR(ISBLANK(AM158),ISBLANK(AM159),ISBLANK(AN158),LEFT(AN158,4)="jour",LEFT(AN158,4)="form"),0,IF(COUNTIF(fériés,AM$3)&gt;0,MOD((AM159-AM158),1)*1,MOD((AM159-AM158),1))))</f>
        <v>0</v>
      </c>
      <c r="AN160" s="66">
        <f ca="1">IF(AM$3&gt;$BI$4,0,IF(AND(ISNUMBER(AM158),ISNUMBER(AM159),OR(LEFT(AN158,4)="jour",LEFT(AN158,4)="form")),IF(COUNTIF(fériés,AM$3)&gt;0,MOD(-$BH$4+(AM159-AM158),1)*1,MOD(-$BH$4+(AM159-AM158),1)),IF(AND(ISBLANK(AM158),ISBLANK(AM159)),IF(OR(AN158="r",AN158="c",AN158="a",AN158="m",AN158="f",AN158="cp",AN158="s",AN158="congé parent"),$BH$3,0),0)))</f>
        <v>0</v>
      </c>
      <c r="AO160" s="86">
        <f ca="1">IF(AO$3&gt;$BI$4,0,IF(OR(ISBLANK(AO158),ISBLANK(AO159),ISBLANK(AP158),LEFT(AP158,4)="jour",LEFT(AP158,4)="form"),0,IF(COUNTIF(fériés,AO$3)&gt;0,MOD((AO159-AO158),1)*1,MOD((AO159-AO158),1))))</f>
        <v>0</v>
      </c>
      <c r="AP160" s="86">
        <f ca="1">IF(AO$3&gt;$BI$4,0,IF(AND(ISNUMBER(AO158),ISNUMBER(AO159),OR(LEFT(AP158,4)="jour",LEFT(AP158,4)="form")),IF(COUNTIF(fériés,AO$3)&gt;0,MOD(-$BH$4+(AO159-AO158),1)*1,MOD(-$BH$4+(AO159-AO158),1)),IF(AND(ISBLANK(AO158),ISBLANK(AO159)),IF(OR(AP158="r",AP158="c",AP158="a",AP158="m",AP158="f",AP158="cp",AP158="s",AP158="congé parent"),$BH$3,0),0)))</f>
        <v>0</v>
      </c>
      <c r="AQ160" s="86">
        <f ca="1">IF(AQ$3&gt;$BI$4,0,IF(OR(ISBLANK(AQ158),ISBLANK(AQ159),ISBLANK(AR158),LEFT(AR158,4)="jour",LEFT(AR158,4)="form"),0,IF(COUNTIF(fériés,AQ$3)&gt;0,MOD((AQ159-AQ158),1)*1,MOD((AQ159-AQ158),1))))</f>
        <v>0</v>
      </c>
      <c r="AR160" s="86">
        <f ca="1">IF(AQ$3&gt;$BI$4,0,IF(AND(ISNUMBER(AQ158),ISNUMBER(AQ159),OR(LEFT(AR158,4)="jour",LEFT(AR158,4)="form")),IF(COUNTIF(fériés,AQ$3)&gt;0,MOD(-$BH$4+(AQ159-AQ158),1)*1,MOD(-$BH$4+(AQ159-AQ158),1)),IF(AND(ISBLANK(AQ158),ISBLANK(AQ159)),IF(OR(AR158="r",AR158="c",AR158="a",AR158="m",AR158="f",AR158="cp",AR158="s",AR158="congé parent"),$BH$3,0),0)))</f>
        <v>0</v>
      </c>
      <c r="AS160" s="61"/>
      <c r="AT160" s="66">
        <f ca="1">IF(AT$3&gt;$BI$4,0,IF(OR(ISBLANK(AT158),ISBLANK(AT159),ISBLANK(AU158),LEFT(AU158,4)="jour",LEFT(AU158,4)="form"),0,IF(COUNTIF(fériés,AT$3)&gt;0,MOD((AT159-AT158),1)*1,MOD((AT159-AT158),1))))</f>
        <v>0</v>
      </c>
      <c r="AU160" s="66">
        <f ca="1">IF(AT$3&gt;$BI$4,0,IF(AND(ISNUMBER(AT158),ISNUMBER(AT159),OR(LEFT(AU158,4)="jour",LEFT(AU158,4)="form")),IF(COUNTIF(fériés,AT$3)&gt;0,MOD(-$BH$4+(AT159-AT158),1)*1,MOD(-$BH$4+(AT159-AT158),1)),IF(AND(ISBLANK(AT158),ISBLANK(AT159)),IF(OR(AU158="r",AU158="c",AU158="a",AU158="m",AU158="f",AU158="cp",AU158="s",AU158="congé parent"),$BH$3,0),0)))</f>
        <v>0</v>
      </c>
      <c r="AV160" s="86">
        <f ca="1">IF(AV$3&gt;$BI$4,0,IF(OR(ISBLANK(AV158),ISBLANK(AV159),ISBLANK(AW158),LEFT(AW158,4)="jour",LEFT(AW158,4)="form"),0,IF(COUNTIF(fériés,AV$3)&gt;0,MOD((AV159-AV158),1)*1,MOD((AV159-AV158),1))))</f>
        <v>0</v>
      </c>
      <c r="AW160" s="86">
        <f ca="1">IF(AV$3&gt;$BI$4,0,IF(AND(ISNUMBER(AV158),ISNUMBER(AV159),OR(LEFT(AW158,4)="jour",LEFT(AW158,4)="form")),IF(COUNTIF(fériés,AV$3)&gt;0,MOD(-$BH$4+(AV159-AV158),1)*1,MOD(-$BH$4+(AV159-AV158),1)),IF(AND(ISBLANK(AV158),ISBLANK(AV159)),IF(OR(AW158="r",AW158="c",AW158="a",AW158="m",AW158="f",AW158="cp",AW158="s",AW158="congé parent"),$BH$3,0),0)))</f>
        <v>0</v>
      </c>
      <c r="AX160" s="66">
        <f ca="1">IF(AX$3&gt;$BI$4,0,IF(OR(ISBLANK(AX158),ISBLANK(AX159),ISBLANK(AY158),LEFT(AY158,4)="jour",LEFT(AY158,4)="form"),0,IF(COUNTIF(fériés,AX$3)&gt;0,MOD((AX159-AX158),1)*1,MOD((AX159-AX158),1))))</f>
        <v>0</v>
      </c>
      <c r="AY160" s="66">
        <f ca="1">IF(AX$3&gt;$BI$4,0,IF(AND(ISNUMBER(AX158),ISNUMBER(AX159),OR(LEFT(AY158,4)="jour",LEFT(AY158,4)="form")),IF(COUNTIF(fériés,AX$3)&gt;0,MOD(-$BH$4+(AX159-AX158),1)*1,MOD(-$BH$4+(AX159-AX158),1)),IF(AND(ISBLANK(AX158),ISBLANK(AX159)),IF(OR(AY158="r",AY158="c",AY158="a",AY158="m",AY158="f",AY158="cp",AY158="s",AY158="congé parent"),$BH$3,0),0)))</f>
        <v>0</v>
      </c>
      <c r="AZ160" s="66">
        <f ca="1">IF(AZ$3&gt;$BI$4,0,IF(OR(ISBLANK(AZ158),ISBLANK(AZ159),ISBLANK(BA158),LEFT(BA158,4)="jour",LEFT(BA158,4)="form"),0,IF(COUNTIF(fériés,AZ$3)&gt;0,MOD((AZ159-AZ158),1)*1,MOD((AZ159-AZ158),1))))</f>
        <v>0</v>
      </c>
      <c r="BA160" s="66">
        <f ca="1">IF(AZ$3&gt;$BI$4,0,IF(AND(ISNUMBER(AZ158),ISNUMBER(AZ159),OR(LEFT(BA158,4)="jour",LEFT(BA158,4)="form")),IF(COUNTIF(fériés,AZ$3)&gt;0,MOD(-$BH$4+(AZ159-AZ158),1)*1,MOD(-$BH$4+(AZ159-AZ158),1)),IF(AND(ISBLANK(AZ158),ISBLANK(AZ159)),IF(OR(BA158="r",BA158="c",BA158="a",BA158="m",BA158="f",BA158="cp",BA158="s",BA158="congé parent"),$BH$3,0),0)))</f>
        <v>0</v>
      </c>
      <c r="BB160" s="66">
        <f ca="1">IF(BB$3&gt;$BI$4,0,IF(OR(ISBLANK(BB158),ISBLANK(BB159),ISBLANK(BC158),LEFT(BC158,4)="jour",LEFT(BC158,4)="form"),0,IF(COUNTIF(fériés,BB$3)&gt;0,MOD((BB159-BB158),1)*1,MOD((BB159-BB158),1))))</f>
        <v>0</v>
      </c>
      <c r="BC160" s="66">
        <f ca="1">IF(BB$3&gt;$BI$4,0,IF(AND(ISNUMBER(BB158),ISNUMBER(BB159),OR(LEFT(BC158,4)="jour",LEFT(BC158,4)="form")),IF(COUNTIF(fériés,BB$3)&gt;0,MOD(-$BH$4+(BB159-BB158),1)*1,MOD(-$BH$4+(BB159-BB158),1)),IF(AND(ISBLANK(BB158),ISBLANK(BB159)),IF(OR(BC158="r",BC158="c",BC158="a",BC158="m",BC158="f",BC158="cp",BC158="s",BC158="congé parent"),$BH$3,0),0)))</f>
        <v>0</v>
      </c>
      <c r="BD160" s="66">
        <f ca="1">IF(BD$3&gt;$BI$4,0,IF(OR(ISBLANK(BD158),ISBLANK(BD159),ISBLANK(BE158),LEFT(BE158,4)="jour",LEFT(BE158,4)="form"),0,IF(COUNTIF(fériés,BD$3)&gt;0,MOD((BD159-BD158),1)*1,MOD((BD159-BD158),1))))</f>
        <v>0</v>
      </c>
      <c r="BE160" s="66">
        <f ca="1">IF(BD$3&gt;$BI$4,0,IF(AND(ISNUMBER(BD158),ISNUMBER(BD159),OR(LEFT(BE158,4)="jour",LEFT(BE158,4)="form")),IF(COUNTIF(fériés,BD$3)&gt;0,MOD(-$BH$4+(BD159-BD158),1)*1,MOD(-$BH$4+(BD159-BD158),1)),IF(AND(ISBLANK(BD158),ISBLANK(BD159)),IF(OR(BE158="r",BE158="c",BE158="a",BE158="m",BE158="f",BE158="cp",BE158="s",BE158="congé parent"),$BH$3,0),0)))</f>
        <v>0</v>
      </c>
      <c r="BF160" s="66">
        <f ca="1">IF(BF$3&gt;$BI$4,0,IF(OR(ISBLANK(BF158),ISBLANK(BF159),ISBLANK(BG158),LEFT(BG158,4)="jour",LEFT(BG158,4)="form"),0,IF(COUNTIF(fériés,BF$3)&gt;0,MOD((BF159-BF158),1)*1,MOD((BF159-BF158),1))))</f>
        <v>0</v>
      </c>
      <c r="BG160" s="66">
        <f ca="1">IF(BF$3&gt;$BI$4,0,IF(AND(ISNUMBER(BF158),ISNUMBER(BF159),OR(LEFT(BG158,4)="jour",LEFT(BG158,4)="form")),IF(COUNTIF(fériés,BF$3)&gt;0,MOD(-$BH$4+(BF159-BF158),1)*1,MOD(-$BH$4+(BF159-BF158),1)),IF(AND(ISBLANK(BF158),ISBLANK(BF159)),IF(OR(BG158="r",BG158="c",BG158="a",BG158="m",BG158="f",BG158="cp",BG158="s",BG158="congé parent"),$BH$3,0),0)))</f>
        <v>0</v>
      </c>
      <c r="BH160" s="12">
        <f ca="1">SUM(B160:BG160)</f>
        <v>0.5</v>
      </c>
    </row>
    <row r="161" spans="1:60" ht="15.6" customHeight="1" thickBot="1" x14ac:dyDescent="0.4">
      <c r="A161" s="52"/>
      <c r="B161" s="66" t="str">
        <f>IF(RIGHT(C158,4)="cuht","171",IF(RIGHT(C158,4)="netu","172",IF(RIGHT(C158,4)="auht","173",IF(OR(RIGHT(C158,4)="ppou",RIGHT(C158,5)="prepa"),"360",IF(RIGHT(C158,4)="cpou","361",IF(OR(RIGHT(C158,4)="apou",RIGHT(C158,6)="molinf"),"363",IF(RIGHT(C158,4)="netp","364",IF(RIGHT(C158,4)="cmtr","365",IF(LEFT(C158,4)="form","873",IF(RIGHT(C158,7)="ce-cppt","902",""))))))))))</f>
        <v/>
      </c>
      <c r="C161" s="66" t="str">
        <f>IF(B161="","",IF(OR(B$3=Recap!$A$50,B$3=Recap!$A$51,B$3=Recap!$A$52,B$3=Recap!$A$53,B$3=Recap!$A$54,B$3=Recap!$A$55,B$3=Recap!$A$56,B$3=Recap!$A$57,B$3=Recap!$A$58,B$3=Recap!$A$59,B$3=Recap!$A$60,B$3=Recap!$A$61),(B160+C160)/1,B160+C160))</f>
        <v/>
      </c>
      <c r="D161" s="66" t="str">
        <f>IF(RIGHT(E158,4)="cuht","171",IF(RIGHT(E158,4)="netu","172",IF(RIGHT(E158,4)="auht","173",IF(OR(RIGHT(E158,4)="ppou",RIGHT(E158,5)="prepa"),"360",IF(RIGHT(E158,4)="cpou","361",IF(OR(RIGHT(E158,4)="apou",RIGHT(E158,6)="molinf"),"363",IF(RIGHT(E158,4)="netp","364",IF(RIGHT(E158,4)="cmtr","365",IF(LEFT(E158,4)="form","873",IF(RIGHT(E158,7)="ce-cppt","902",""))))))))))</f>
        <v/>
      </c>
      <c r="E161" s="66" t="str">
        <f>IF(D161="","",IF(OR(D$3=Recap!$A$50,D$3=Recap!$A$51,D$3=Recap!$A$52,D$3=Recap!$A$53,D$3=Recap!$A$54,D$3=Recap!$A$55,D$3=Recap!$A$56,D$3=Recap!$A$57,D$3=Recap!$A$58,D$3=Recap!$A$59,D$3=Recap!$A$60,D$3=Recap!$A$61),(D160+E160)/1,D160+E160))</f>
        <v/>
      </c>
      <c r="F161" s="66" t="str">
        <f>IF(RIGHT(G158,4)="cuht","171",IF(RIGHT(G158,4)="netu","172",IF(RIGHT(G158,4)="auht","173",IF(OR(RIGHT(G158,4)="ppou",RIGHT(G158,5)="prepa"),"360",IF(RIGHT(G158,4)="cpou","361",IF(OR(RIGHT(G158,4)="apou",RIGHT(G158,6)="molinf"),"363",IF(RIGHT(G158,4)="netp","364",IF(RIGHT(G158,4)="cmtr","365",IF(LEFT(G158,4)="form","873",IF(RIGHT(G158,7)="ce-cppt","902",""))))))))))</f>
        <v>360</v>
      </c>
      <c r="G161" s="66">
        <f ca="1">IF(F161="","",IF(OR(F$3=Recap!$A$50,F$3=Recap!$A$51,F$3=Recap!$A$52,F$3=Recap!$A$53,F$3=Recap!$A$54,F$3=Recap!$A$55,F$3=Recap!$A$56,F$3=Recap!$A$57,F$3=Recap!$A$58,F$3=Recap!$A$59,F$3=Recap!$A$60,F$3=Recap!$A$61),(F160+G160)/1,F160+G160))</f>
        <v>0.13541666666666669</v>
      </c>
      <c r="H161" s="66" t="str">
        <f>IF(RIGHT(I158,4)="cuht","171",IF(RIGHT(I158,4)="netu","172",IF(RIGHT(I158,4)="auht","173",IF(OR(RIGHT(I158,4)="ppou",RIGHT(I158,5)="prepa"),"360",IF(RIGHT(I158,4)="cpou","361",IF(OR(RIGHT(I158,4)="apou",RIGHT(I158,6)="molinf"),"363",IF(RIGHT(I158,4)="netp","364",IF(RIGHT(I158,4)="cmtr","365",IF(LEFT(I158,4)="form","873",IF(RIGHT(I158,7)="ce-cppt","902",""))))))))))</f>
        <v/>
      </c>
      <c r="I161" s="66" t="str">
        <f>IF(H161="","",IF(OR(H$3=Recap!$A$50,H$3=Recap!$A$51,H$3=Recap!$A$52,H$3=Recap!$A$53,H$3=Recap!$A$54,H$3=Recap!$A$55,H$3=Recap!$A$56,H$3=Recap!$A$57,H$3=Recap!$A$58,H$3=Recap!$A$59,H$3=Recap!$A$60,H$3=Recap!$A$61),(H160+I160)/1,H160+I160))</f>
        <v/>
      </c>
      <c r="J161" s="66" t="str">
        <f>IF(RIGHT(K158,4)="cuht","171",IF(RIGHT(K158,4)="netu","172",IF(RIGHT(K158,4)="auht","173",IF(OR(RIGHT(K158,4)="ppou",RIGHT(K158,5)="prepa"),"360",IF(RIGHT(K158,4)="cpou","361",IF(OR(RIGHT(K158,4)="apou",RIGHT(K158,6)="molinf"),"363",IF(RIGHT(K158,4)="netp","364",IF(RIGHT(K158,4)="cmtr","365",IF(LEFT(K158,4)="form","873",IF(RIGHT(K158,7)="ce-cppt","902",""))))))))))</f>
        <v/>
      </c>
      <c r="K161" s="66" t="str">
        <f>IF(J161="","",IF(OR(J$3=Recap!$A$50,J$3=Recap!$A$51,J$3=Recap!$A$52,J$3=Recap!$A$53,J$3=Recap!$A$54,J$3=Recap!$A$55,J$3=Recap!$A$56,J$3=Recap!$A$57,J$3=Recap!$A$58,J$3=Recap!$A$59,J$3=Recap!$A$60,J$3=Recap!$A$61),(J160+K160)/1,J160+K160))</f>
        <v/>
      </c>
      <c r="L161" s="86" t="str">
        <f>IF(RIGHT(M158,4)="cuht","171",IF(RIGHT(M158,4)="netu","172",IF(RIGHT(M158,4)="auht","173",IF(OR(RIGHT(M158,4)="ppou",RIGHT(M158,5)="prepa"),"360",IF(RIGHT(M158,4)="cpou","361",IF(OR(RIGHT(M158,4)="apou",RIGHT(M158,6)="molinf"),"363",IF(RIGHT(M158,4)="netp","364",IF(RIGHT(M158,4)="cmtr","365",IF(LEFT(M158,4)="form","873",IF(RIGHT(M158,7)="ce-cppt","902",""))))))))))</f>
        <v/>
      </c>
      <c r="M161" s="86" t="str">
        <f>IF(L161="","",IF(OR(L$3=Recap!$A$50,L$3=Recap!$A$51,L$3=Recap!$A$52,L$3=Recap!$A$53,L$3=Recap!$A$54,L$3=Recap!$A$55,L$3=Recap!$A$56,L$3=Recap!$A$57,L$3=Recap!$A$58,L$3=Recap!$A$59,L$3=Recap!$A$60,L$3=Recap!$A$61),(L160+M160)/1,L160+M160))</f>
        <v/>
      </c>
      <c r="N161" s="86" t="str">
        <f>IF(RIGHT(O158,4)="cuht","171",IF(RIGHT(O158,4)="netu","172",IF(RIGHT(O158,4)="auht","173",IF(OR(RIGHT(O158,4)="ppou",RIGHT(O158,5)="prepa"),"360",IF(RIGHT(O158,4)="cpou","361",IF(OR(RIGHT(O158,4)="apou",RIGHT(O158,6)="molinf"),"363",IF(RIGHT(O158,4)="netp","364",IF(RIGHT(O158,4)="cmtr","365",IF(LEFT(O158,4)="form","873",IF(RIGHT(O158,7)="ce-cppt","902",""))))))))))</f>
        <v/>
      </c>
      <c r="O161" s="86" t="str">
        <f>IF(N161="","",IF(OR(N$3=Recap!$A$50,N$3=Recap!$A$51,N$3=Recap!$A$52,N$3=Recap!$A$53,N$3=Recap!$A$54,N$3=Recap!$A$55,N$3=Recap!$A$56,N$3=Recap!$A$57,N$3=Recap!$A$58,N$3=Recap!$A$59,N$3=Recap!$A$60,N$3=Recap!$A$61),(N160+O160)/1,N160+O160))</f>
        <v/>
      </c>
      <c r="P161" s="66" t="str">
        <f>IF(RIGHT(Q158,4)="cuht","171",IF(RIGHT(Q158,4)="netu","172",IF(RIGHT(Q158,4)="auht","173",IF(OR(RIGHT(Q158,4)="ppou",RIGHT(Q158,5)="prepa"),"360",IF(RIGHT(Q158,4)="cpou","361",IF(OR(RIGHT(Q158,4)="apou",RIGHT(Q158,6)="molinf"),"363",IF(RIGHT(Q158,4)="netp","364",IF(RIGHT(Q158,4)="cmtr","365",IF(LEFT(Q158,4)="form","873",IF(RIGHT(Q158,7)="ce-cppt","902",""))))))))))</f>
        <v>363</v>
      </c>
      <c r="Q161" s="66">
        <f ca="1">IF(P161="","",IF(OR(P$3=Recap!$A$50,P$3=Recap!$A$51,P$3=Recap!$A$52,P$3=Recap!$A$53,P$3=Recap!$A$54,P$3=Recap!$A$55,P$3=Recap!$A$56,P$3=Recap!$A$57,P$3=Recap!$A$58,P$3=Recap!$A$59,P$3=Recap!$A$60,P$3=Recap!$A$61),(P160+Q160)/1,P160+Q160))</f>
        <v>0.36458333333333331</v>
      </c>
      <c r="R161" s="66" t="str">
        <f>IF(RIGHT(S158,4)="cuht","171",IF(RIGHT(S158,4)="netu","172",IF(RIGHT(S158,4)="auht","173",IF(OR(RIGHT(S158,4)="ppou",RIGHT(S158,5)="prepa"),"360",IF(RIGHT(S158,4)="cpou","361",IF(OR(RIGHT(S158,4)="apou",RIGHT(S158,6)="molinf"),"363",IF(RIGHT(S158,4)="netp","364",IF(RIGHT(S158,4)="cmtr","365",IF(LEFT(S158,4)="form","873",IF(RIGHT(S158,7)="ce-cppt","902",""))))))))))</f>
        <v/>
      </c>
      <c r="S161" s="66" t="str">
        <f>IF(R161="","",IF(OR(R$3=Recap!$A$50,R$3=Recap!$A$51,R$3=Recap!$A$52,R$3=Recap!$A$53,R$3=Recap!$A$54,R$3=Recap!$A$55,R$3=Recap!$A$56,R$3=Recap!$A$57,R$3=Recap!$A$58,R$3=Recap!$A$59,R$3=Recap!$A$60,R$3=Recap!$A$61),(R160+S160)/1,R160+S160))</f>
        <v/>
      </c>
      <c r="T161" s="66" t="str">
        <f>IF(RIGHT(U158,4)="cuht","171",IF(RIGHT(U158,4)="netu","172",IF(RIGHT(U158,4)="auht","173",IF(OR(RIGHT(U158,4)="ppou",RIGHT(U158,5)="prepa"),"360",IF(RIGHT(U158,4)="cpou","361",IF(OR(RIGHT(U158,4)="apou",RIGHT(U158,6)="molinf"),"363",IF(RIGHT(U158,4)="netp","364",IF(RIGHT(U158,4)="cmtr","365",IF(LEFT(U158,4)="form","873",IF(RIGHT(U158,7)="ce-cppt","902",""))))))))))</f>
        <v/>
      </c>
      <c r="U161" s="66" t="str">
        <f>IF(T161="","",IF(OR(T$3=Recap!$A$50,T$3=Recap!$A$51,T$3=Recap!$A$52,T$3=Recap!$A$53,T$3=Recap!$A$54,T$3=Recap!$A$55,T$3=Recap!$A$56,T$3=Recap!$A$57,T$3=Recap!$A$58,T$3=Recap!$A$59,T$3=Recap!$A$60,T$3=Recap!$A$61),(T160+U160)/1,T160+U160))</f>
        <v/>
      </c>
      <c r="V161" s="66" t="str">
        <f>IF(RIGHT(W158,4)="cuht","171",IF(RIGHT(W158,4)="netu","172",IF(RIGHT(W158,4)="auht","173",IF(OR(RIGHT(W158,4)="ppou",RIGHT(W158,5)="prepa"),"360",IF(RIGHT(W158,4)="cpou","361",IF(OR(RIGHT(W158,4)="apou",RIGHT(W158,6)="molinf"),"363",IF(RIGHT(W158,4)="netp","364",IF(RIGHT(W158,4)="cmtr","365",IF(LEFT(W158,4)="form","873",IF(RIGHT(W158,7)="ce-cppt","902",""))))))))))</f>
        <v/>
      </c>
      <c r="W161" s="66" t="str">
        <f>IF(V161="","",IF(OR(V$3=Recap!$A$50,V$3=Recap!$A$51,V$3=Recap!$A$52,V$3=Recap!$A$53,V$3=Recap!$A$54,V$3=Recap!$A$55,V$3=Recap!$A$56,V$3=Recap!$A$57,V$3=Recap!$A$58,V$3=Recap!$A$59,V$3=Recap!$A$60,V$3=Recap!$A$61),(V160+W160)/1,V160+W160))</f>
        <v/>
      </c>
      <c r="X161" s="66" t="str">
        <f>IF(RIGHT(Y158,4)="cuht","171",IF(RIGHT(Y158,4)="netu","172",IF(RIGHT(Y158,4)="auht","173",IF(OR(RIGHT(Y158,4)="ppou",RIGHT(Y158,5)="prepa"),"360",IF(RIGHT(Y158,4)="cpou","361",IF(OR(RIGHT(Y158,4)="apou",RIGHT(Y158,6)="molinf"),"363",IF(RIGHT(Y158,4)="netp","364",IF(RIGHT(Y158,4)="cmtr","365",IF(LEFT(Y158,4)="form","873",IF(RIGHT(Y158,7)="ce-cppt","902",""))))))))))</f>
        <v/>
      </c>
      <c r="Y161" s="66" t="str">
        <f>IF(X161="","",IF(OR(X$3=Recap!$A$50,X$3=Recap!$A$51,X$3=Recap!$A$52,X$3=Recap!$A$53,X$3=Recap!$A$54,X$3=Recap!$A$55,X$3=Recap!$A$56,X$3=Recap!$A$57,X$3=Recap!$A$58,X$3=Recap!$A$59,X$3=Recap!$A$60,X$3=Recap!$A$61),(X160+Y160)/1,X160+Y160))</f>
        <v/>
      </c>
      <c r="Z161" s="86" t="str">
        <f>IF(RIGHT(AA158,4)="cuht","171",IF(RIGHT(AA158,4)="netu","172",IF(RIGHT(AA158,4)="auht","173",IF(OR(RIGHT(AA158,4)="ppou",RIGHT(AA158,5)="prepa"),"360",IF(RIGHT(AA158,4)="cpou","361",IF(OR(RIGHT(AA158,4)="apou",RIGHT(AA158,6)="molinf"),"363",IF(RIGHT(AA158,4)="netp","364",IF(RIGHT(AA158,4)="cmtr","365",IF(LEFT(AA158,4)="form","873",IF(RIGHT(AA158,7)="ce-cppt","902",""))))))))))</f>
        <v/>
      </c>
      <c r="AA161" s="86" t="str">
        <f>IF(Z161="","",IF(OR(Z$3=Recap!$A$50,Z$3=Recap!$A$51,Z$3=Recap!$A$52,Z$3=Recap!$A$53,Z$3=Recap!$A$54,Z$3=Recap!$A$55,Z$3=Recap!$A$56,Z$3=Recap!$A$57,Z$3=Recap!$A$58,Z$3=Recap!$A$59,Z$3=Recap!$A$60,Z$3=Recap!$A$61),(Z160+AA160)/1,Z160+AA160))</f>
        <v/>
      </c>
      <c r="AB161" s="86" t="str">
        <f>IF(RIGHT(AC158,4)="cuht","171",IF(RIGHT(AC158,4)="netu","172",IF(RIGHT(AC158,4)="auht","173",IF(OR(RIGHT(AC158,4)="ppou",RIGHT(AC158,5)="prepa"),"360",IF(RIGHT(AC158,4)="cpou","361",IF(OR(RIGHT(AC158,4)="apou",RIGHT(AC158,6)="molinf"),"363",IF(RIGHT(AC158,4)="netp","364",IF(RIGHT(AC158,4)="cmtr","365",IF(LEFT(AC158,4)="form","873",IF(RIGHT(AC158,7)="ce-cppt","902",""))))))))))</f>
        <v/>
      </c>
      <c r="AC161" s="86" t="str">
        <f>IF(AB161="","",IF(OR(AB$3=Recap!$A$50,AB$3=Recap!$A$51,AB$3=Recap!$A$52,AB$3=Recap!$A$53,AB$3=Recap!$A$54,AB$3=Recap!$A$55,AB$3=Recap!$A$56,AB$3=Recap!$A$57,AB$3=Recap!$A$58,AB$3=Recap!$A$59,AB$3=Recap!$A$60,AB$3=Recap!$A$61),(AB160+AC160)/1,AB160+AC160))</f>
        <v/>
      </c>
      <c r="AD161" s="61"/>
      <c r="AE161" s="66" t="str">
        <f>IF(RIGHT(AF158,4)="cuht","171",IF(RIGHT(AF158,4)="netu","172",IF(RIGHT(AF158,4)="auht","173",IF(OR(RIGHT(AF158,4)="ppou",RIGHT(AF158,5)="prepa"),"360",IF(RIGHT(AF158,4)="cpou","361",IF(OR(RIGHT(AF158,4)="apou",RIGHT(AF158,6)="molinf"),"363",IF(RIGHT(AF158,4)="netp","364",IF(RIGHT(AF158,4)="cmtr","365",IF(LEFT(AF158,4)="form","873",IF(RIGHT(AF158,7)="ce-cppt","902",""))))))))))</f>
        <v/>
      </c>
      <c r="AF161" s="66" t="str">
        <f>IF(AE161="","",IF(OR(AE$3=Recap!$A$50,AE$3=Recap!$A$51,AE$3=Recap!$A$52,AE$3=Recap!$A$53,AE$3=Recap!$A$54,AE$3=Recap!$A$55,AE$3=Recap!$A$56,AE$3=Recap!$A$57,AE$3=Recap!$A$58,AE$3=Recap!$A$59,AE$3=Recap!$A$60,AE$3=Recap!$A$61),(AE160+AF160)/1,AE160+AF160))</f>
        <v/>
      </c>
      <c r="AG161" s="86" t="str">
        <f>IF(RIGHT(AH158,4)="cuht","171",IF(RIGHT(AH158,4)="netu","172",IF(RIGHT(AH158,4)="auht","173",IF(OR(RIGHT(AH158,4)="ppou",RIGHT(AH158,5)="prepa"),"360",IF(RIGHT(AH158,4)="cpou","361",IF(OR(RIGHT(AH158,4)="apou",RIGHT(AH158,6)="molinf"),"363",IF(RIGHT(AH158,4)="netp","364",IF(RIGHT(AH158,4)="cmtr","365",IF(LEFT(AH158,4)="form","873",IF(RIGHT(AH158,7)="ce-cppt","902",""))))))))))</f>
        <v/>
      </c>
      <c r="AH161" s="86" t="str">
        <f>IF(AG161="","",IF(OR(AG$3=Recap!$A$50,AG$3=Recap!$A$51,AG$3=Recap!$A$52,AG$3=Recap!$A$53,AG$3=Recap!$A$54,AG$3=Recap!$A$55,AG$3=Recap!$A$56,AG$3=Recap!$A$57,AG$3=Recap!$A$58,AG$3=Recap!$A$59,AG$3=Recap!$A$60,AG$3=Recap!$A$61),(AG160+AH160)/1,AG160+AH160))</f>
        <v/>
      </c>
      <c r="AI161" s="66" t="str">
        <f>IF(RIGHT(AJ158,4)="cuht","171",IF(RIGHT(AJ158,4)="netu","172",IF(RIGHT(AJ158,4)="auht","173",IF(OR(RIGHT(AJ158,4)="ppou",RIGHT(AJ158,5)="prepa"),"360",IF(RIGHT(AJ158,4)="cpou","361",IF(OR(RIGHT(AJ158,4)="apou",RIGHT(AJ158,6)="molinf"),"363",IF(RIGHT(AJ158,4)="netp","364",IF(RIGHT(AJ158,4)="cmtr","365",IF(LEFT(AJ158,4)="form","873",IF(RIGHT(AJ158,7)="ce-cppt","902",""))))))))))</f>
        <v/>
      </c>
      <c r="AJ161" s="66" t="str">
        <f>IF(AI161="","",IF(OR(AI$3=Recap!$A$50,AI$3=Recap!$A$51,AI$3=Recap!$A$52,AI$3=Recap!$A$53,AI$3=Recap!$A$54,AI$3=Recap!$A$55,AI$3=Recap!$A$56,AI$3=Recap!$A$57,AI$3=Recap!$A$58,AI$3=Recap!$A$59,AI$3=Recap!$A$60,AI$3=Recap!$A$61),(AI160+AJ160)/1,AI160+AJ160))</f>
        <v/>
      </c>
      <c r="AK161" s="66" t="str">
        <f>IF(RIGHT(AL158,4)="cuht","171",IF(RIGHT(AL158,4)="netu","172",IF(RIGHT(AL158,4)="auht","173",IF(OR(RIGHT(AL158,4)="ppou",RIGHT(AL158,5)="prepa"),"360",IF(RIGHT(AL158,4)="cpou","361",IF(OR(RIGHT(AL158,4)="apou",RIGHT(AL158,6)="molinf"),"363",IF(RIGHT(AL158,4)="netp","364",IF(RIGHT(AL158,4)="cmtr","365",IF(LEFT(AL158,4)="form","873",IF(RIGHT(AL158,7)="ce-cppt","902",""))))))))))</f>
        <v/>
      </c>
      <c r="AL161" s="66" t="str">
        <f>IF(AK161="","",IF(OR(AK$3=Recap!$A$50,AK$3=Recap!$A$51,AK$3=Recap!$A$52,AK$3=Recap!$A$53,AK$3=Recap!$A$54,AK$3=Recap!$A$55,AK$3=Recap!$A$56,AK$3=Recap!$A$57,AK$3=Recap!$A$58,AK$3=Recap!$A$59,AK$3=Recap!$A$60,AK$3=Recap!$A$61),(AK160+AL160)/1,AK160+AL160))</f>
        <v/>
      </c>
      <c r="AM161" s="66" t="str">
        <f>IF(RIGHT(AN158,4)="cuht","171",IF(RIGHT(AN158,4)="netu","172",IF(RIGHT(AN158,4)="auht","173",IF(OR(RIGHT(AN158,4)="ppou",RIGHT(AN158,5)="prepa"),"360",IF(RIGHT(AN158,4)="cpou","361",IF(OR(RIGHT(AN158,4)="apou",RIGHT(AN158,6)="molinf"),"363",IF(RIGHT(AN158,4)="netp","364",IF(RIGHT(AN158,4)="cmtr","365",IF(LEFT(AN158,4)="form","873",IF(RIGHT(AN158,7)="ce-cppt","902",""))))))))))</f>
        <v/>
      </c>
      <c r="AN161" s="66" t="str">
        <f>IF(AM161="","",IF(OR(AM$3=Recap!$A$50,AM$3=Recap!$A$51,AM$3=Recap!$A$52,AM$3=Recap!$A$53,AM$3=Recap!$A$54,AM$3=Recap!$A$55,AM$3=Recap!$A$56,AM$3=Recap!$A$57,AM$3=Recap!$A$58,AM$3=Recap!$A$59,AM$3=Recap!$A$60,AM$3=Recap!$A$61),(AM160+AN160)/1,AM160+AN160))</f>
        <v/>
      </c>
      <c r="AO161" s="86" t="str">
        <f>IF(RIGHT(AP158,4)="cuht","171",IF(RIGHT(AP158,4)="netu","172",IF(RIGHT(AP158,4)="auht","173",IF(OR(RIGHT(AP158,4)="ppou",RIGHT(AP158,5)="prepa"),"360",IF(RIGHT(AP158,4)="cpou","361",IF(OR(RIGHT(AP158,4)="apou",RIGHT(AP158,6)="molinf"),"363",IF(RIGHT(AP158,4)="netp","364",IF(RIGHT(AP158,4)="cmtr","365",IF(LEFT(AP158,4)="form","873",IF(RIGHT(AP158,7)="ce-cppt","902",""))))))))))</f>
        <v/>
      </c>
      <c r="AP161" s="86" t="str">
        <f>IF(AO161="","",IF(OR(AO$3=Recap!$A$50,AO$3=Recap!$A$51,AO$3=Recap!$A$52,AO$3=Recap!$A$53,AO$3=Recap!$A$54,AO$3=Recap!$A$55,AO$3=Recap!$A$56,AO$3=Recap!$A$57,AO$3=Recap!$A$58,AO$3=Recap!$A$59,AO$3=Recap!$A$60,AO$3=Recap!$A$61),(AO160+AP160)/1,AO160+AP160))</f>
        <v/>
      </c>
      <c r="AQ161" s="86" t="str">
        <f>IF(RIGHT(AR158,4)="cuht","171",IF(RIGHT(AR158,4)="netu","172",IF(RIGHT(AR158,4)="auht","173",IF(OR(RIGHT(AR158,4)="ppou",RIGHT(AR158,5)="prepa"),"360",IF(RIGHT(AR158,4)="cpou","361",IF(OR(RIGHT(AR158,4)="apou",RIGHT(AR158,6)="molinf"),"363",IF(RIGHT(AR158,4)="netp","364",IF(RIGHT(AR158,4)="cmtr","365",IF(LEFT(AR158,4)="form","873",IF(RIGHT(AR158,7)="ce-cppt","902",""))))))))))</f>
        <v/>
      </c>
      <c r="AR161" s="86" t="str">
        <f>IF(AQ161="","",IF(OR(AQ$3=Recap!$A$50,AQ$3=Recap!$A$51,AQ$3=Recap!$A$52,AQ$3=Recap!$A$53,AQ$3=Recap!$A$54,AQ$3=Recap!$A$55,AQ$3=Recap!$A$56,AQ$3=Recap!$A$57,AQ$3=Recap!$A$58,AQ$3=Recap!$A$59,AQ$3=Recap!$A$60,AQ$3=Recap!$A$61),(AQ160+AR160)/1,AQ160+AR160))</f>
        <v/>
      </c>
      <c r="AS161" s="61"/>
      <c r="AT161" s="66" t="str">
        <f>IF(RIGHT(AU158,4)="cuht","171",IF(RIGHT(AU158,4)="netu","172",IF(RIGHT(AU158,4)="auht","173",IF(OR(RIGHT(AU158,4)="ppou",RIGHT(AU158,5)="prepa"),"360",IF(RIGHT(AU158,4)="cpou","361",IF(OR(RIGHT(AU158,4)="apou",RIGHT(AU158,6)="molinf"),"363",IF(RIGHT(AU158,4)="netp","364",IF(RIGHT(AU158,4)="cmtr","365",IF(LEFT(AU158,4)="form","873",IF(RIGHT(AU158,7)="ce-cppt","902",""))))))))))</f>
        <v/>
      </c>
      <c r="AU161" s="66" t="str">
        <f>IF(AT161="","",IF(OR(AT$3=Recap!$A$50,AT$3=Recap!$A$51,AT$3=Recap!$A$52,AT$3=Recap!$A$53,AT$3=Recap!$A$54,AT$3=Recap!$A$55,AT$3=Recap!$A$56,AT$3=Recap!$A$57,AT$3=Recap!$A$58,AT$3=Recap!$A$59,AT$3=Recap!$A$60,AT$3=Recap!$A$61),(AT160+AU160)/1,AT160+AU160))</f>
        <v/>
      </c>
      <c r="AV161" s="86" t="str">
        <f>IF(RIGHT(AW158,4)="cuht","171",IF(RIGHT(AW158,4)="netu","172",IF(RIGHT(AW158,4)="auht","173",IF(OR(RIGHT(AW158,4)="ppou",RIGHT(AW158,5)="prepa"),"360",IF(RIGHT(AW158,4)="cpou","361",IF(OR(RIGHT(AW158,4)="apou",RIGHT(AW158,6)="molinf"),"363",IF(RIGHT(AW158,4)="netp","364",IF(RIGHT(AW158,4)="cmtr","365",IF(LEFT(AW158,4)="form","873",IF(RIGHT(AW158,7)="ce-cppt","902",""))))))))))</f>
        <v/>
      </c>
      <c r="AW161" s="86" t="str">
        <f>IF(AV161="","",IF(OR(AV$3=Recap!$A$50,AV$3=Recap!$A$51,AV$3=Recap!$A$52,AV$3=Recap!$A$53,AV$3=Recap!$A$54,AV$3=Recap!$A$55,AV$3=Recap!$A$56,AV$3=Recap!$A$57,AV$3=Recap!$A$58,AV$3=Recap!$A$59,AV$3=Recap!$A$60,AV$3=Recap!$A$61),(AV160+AW160)/1,AV160+AW160))</f>
        <v/>
      </c>
      <c r="AX161" s="66" t="str">
        <f>IF(RIGHT(AY158,4)="cuht","171",IF(RIGHT(AY158,4)="netu","172",IF(RIGHT(AY158,4)="auht","173",IF(OR(RIGHT(AY158,4)="ppou",RIGHT(AY158,5)="prepa"),"360",IF(RIGHT(AY158,4)="cpou","361",IF(OR(RIGHT(AY158,4)="apou",RIGHT(AY158,6)="molinf"),"363",IF(RIGHT(AY158,4)="netp","364",IF(RIGHT(AY158,4)="cmtr","365",IF(LEFT(AY158,4)="form","873",IF(RIGHT(AY158,7)="ce-cppt","902",""))))))))))</f>
        <v/>
      </c>
      <c r="AY161" s="66" t="str">
        <f>IF(AX161="","",IF(OR(AX$3=Recap!$A$50,AX$3=Recap!$A$51,AX$3=Recap!$A$52,AX$3=Recap!$A$53,AX$3=Recap!$A$54,AX$3=Recap!$A$55,AX$3=Recap!$A$56,AX$3=Recap!$A$57,AX$3=Recap!$A$58,AX$3=Recap!$A$59,AX$3=Recap!$A$60,AX$3=Recap!$A$61),(AX160+AY160)/1,AX160+AY160))</f>
        <v/>
      </c>
      <c r="AZ161" s="66" t="str">
        <f>IF(RIGHT(BA158,4)="cuht","171",IF(RIGHT(BA158,4)="netu","172",IF(RIGHT(BA158,4)="auht","173",IF(OR(RIGHT(BA158,4)="ppou",RIGHT(BA158,5)="prepa"),"360",IF(RIGHT(BA158,4)="cpou","361",IF(OR(RIGHT(BA158,4)="apou",RIGHT(BA158,6)="molinf"),"363",IF(RIGHT(BA158,4)="netp","364",IF(RIGHT(BA158,4)="cmtr","365",IF(LEFT(BA158,4)="form","873",IF(RIGHT(BA158,7)="ce-cppt","902",""))))))))))</f>
        <v/>
      </c>
      <c r="BA161" s="66" t="str">
        <f>IF(AZ161="","",IF(OR(AZ$3=Recap!$A$50,AZ$3=Recap!$A$51,AZ$3=Recap!$A$52,AZ$3=Recap!$A$53,AZ$3=Recap!$A$54,AZ$3=Recap!$A$55,AZ$3=Recap!$A$56,AZ$3=Recap!$A$57,AZ$3=Recap!$A$58,AZ$3=Recap!$A$59,AZ$3=Recap!$A$60,AZ$3=Recap!$A$61),(AZ160+BA160)/1,AZ160+BA160))</f>
        <v/>
      </c>
      <c r="BB161" s="66" t="str">
        <f>IF(RIGHT(BC158,4)="cuht","171",IF(RIGHT(BC158,4)="netu","172",IF(RIGHT(BC158,4)="auht","173",IF(OR(RIGHT(BC158,4)="ppou",RIGHT(BC158,5)="prepa"),"360",IF(RIGHT(BC158,4)="cpou","361",IF(OR(RIGHT(BC158,4)="apou",RIGHT(BC158,6)="molinf"),"363",IF(RIGHT(BC158,4)="netp","364",IF(RIGHT(BC158,4)="cmtr","365",IF(LEFT(BC158,4)="form","873",IF(RIGHT(BC158,7)="ce-cppt","902",""))))))))))</f>
        <v/>
      </c>
      <c r="BC161" s="66" t="str">
        <f>IF(BB161="","",IF(OR(BB$3=Recap!$A$50,BB$3=Recap!$A$51,BB$3=Recap!$A$52,BB$3=Recap!$A$53,BB$3=Recap!$A$54,BB$3=Recap!$A$55,BB$3=Recap!$A$56,BB$3=Recap!$A$57,BB$3=Recap!$A$58,BB$3=Recap!$A$59,BB$3=Recap!$A$60,BB$3=Recap!$A$61),(BB160+BC160)/1,BB160+BC160))</f>
        <v/>
      </c>
      <c r="BD161" s="66" t="str">
        <f>IF(RIGHT(BE158,4)="cuht","171",IF(RIGHT(BE158,4)="netu","172",IF(RIGHT(BE158,4)="auht","173",IF(OR(RIGHT(BE158,4)="ppou",RIGHT(BE158,5)="prepa"),"360",IF(RIGHT(BE158,4)="cpou","361",IF(OR(RIGHT(BE158,4)="apou",RIGHT(BE158,6)="molinf"),"363",IF(RIGHT(BE158,4)="netp","364",IF(RIGHT(BE158,4)="cmtr","365",IF(LEFT(BE158,4)="form","873",IF(RIGHT(BE158,7)="ce-cppt","902",""))))))))))</f>
        <v/>
      </c>
      <c r="BE161" s="66" t="str">
        <f>IF(BD161="","",IF(OR(BD$3=Recap!$A$50,BD$3=Recap!$A$51,BD$3=Recap!$A$52,BD$3=Recap!$A$53,BD$3=Recap!$A$54,BD$3=Recap!$A$55,BD$3=Recap!$A$56,BD$3=Recap!$A$57,BD$3=Recap!$A$58,BD$3=Recap!$A$59,BD$3=Recap!$A$60,BD$3=Recap!$A$61),(BD160+BE160)/1,BD160+BE160))</f>
        <v/>
      </c>
      <c r="BF161" s="66" t="str">
        <f>IF(RIGHT(BG158,4)="cuht","171",IF(RIGHT(BG158,4)="netu","172",IF(RIGHT(BG158,4)="auht","173",IF(OR(RIGHT(BG158,4)="ppou",RIGHT(BG158,5)="prepa"),"360",IF(RIGHT(BG158,4)="cpou","361",IF(OR(RIGHT(BG158,4)="apou",RIGHT(BG158,6)="molinf"),"363",IF(RIGHT(BG158,4)="netp","364",IF(RIGHT(BG158,4)="cmtr","365",IF(LEFT(BG158,4)="form","873",IF(RIGHT(BG158,7)="ce-cppt","902",""))))))))))</f>
        <v/>
      </c>
      <c r="BG161" s="66" t="str">
        <f>IF(BF161="","",IF(OR(BF$3=Recap!$A$50,BF$3=Recap!$A$51,BF$3=Recap!$A$52,BF$3=Recap!$A$53,BF$3=Recap!$A$54,BF$3=Recap!$A$55,BF$3=Recap!$A$56,BF$3=Recap!$A$57,BF$3=Recap!$A$58,BF$3=Recap!$A$59,BF$3=Recap!$A$60,BF$3=Recap!$A$61),(BF160+BG160)/1,BF160+BG160))</f>
        <v/>
      </c>
      <c r="BH161" s="12"/>
    </row>
    <row r="162" spans="1:60" ht="14.4" customHeight="1" x14ac:dyDescent="0.3">
      <c r="A162" s="125" t="s">
        <v>93</v>
      </c>
      <c r="B162" s="84"/>
      <c r="C162" s="100"/>
      <c r="D162" s="68"/>
      <c r="E162" s="120"/>
      <c r="F162" s="68"/>
      <c r="G162" s="120"/>
      <c r="H162" s="68"/>
      <c r="I162" s="120"/>
      <c r="J162" s="68"/>
      <c r="K162" s="120"/>
      <c r="L162" s="79"/>
      <c r="M162" s="100"/>
      <c r="N162" s="79"/>
      <c r="O162" s="98"/>
      <c r="P162" s="55"/>
      <c r="Q162" s="106" t="s">
        <v>37</v>
      </c>
      <c r="R162" s="55">
        <v>0.33333333333333331</v>
      </c>
      <c r="S162" s="106" t="s">
        <v>45</v>
      </c>
      <c r="T162" s="57"/>
      <c r="U162" s="106"/>
      <c r="V162" s="55">
        <v>0.33333333333333331</v>
      </c>
      <c r="W162" s="106" t="s">
        <v>45</v>
      </c>
      <c r="X162" s="55">
        <v>0.33333333333333331</v>
      </c>
      <c r="Y162" s="106" t="s">
        <v>45</v>
      </c>
      <c r="Z162" s="79"/>
      <c r="AA162" s="116"/>
      <c r="AB162" s="79"/>
      <c r="AC162" s="118"/>
      <c r="AD162" s="97">
        <f ca="1">SUM(P164:AC164)</f>
        <v>0.95000000000000018</v>
      </c>
      <c r="AE162" s="55"/>
      <c r="AF162" s="106"/>
      <c r="AG162" s="79"/>
      <c r="AH162" s="116"/>
      <c r="AI162" s="57"/>
      <c r="AJ162" s="106"/>
      <c r="AK162" s="57"/>
      <c r="AL162" s="106"/>
      <c r="AM162" s="57"/>
      <c r="AN162" s="106"/>
      <c r="AO162" s="79"/>
      <c r="AP162" s="116"/>
      <c r="AQ162" s="79"/>
      <c r="AR162" s="118"/>
      <c r="AS162" s="97">
        <f ca="1">SUM(AE164:AR164)</f>
        <v>0</v>
      </c>
      <c r="AT162" s="55"/>
      <c r="AU162" s="106"/>
      <c r="AV162" s="79"/>
      <c r="AW162" s="116"/>
      <c r="AX162" s="57"/>
      <c r="AY162" s="106"/>
      <c r="AZ162" s="57"/>
      <c r="BA162" s="106"/>
      <c r="BB162" s="57"/>
      <c r="BC162" s="106"/>
      <c r="BD162" s="57"/>
      <c r="BE162" s="106"/>
      <c r="BF162" s="57"/>
      <c r="BG162" s="122"/>
      <c r="BH162" s="124">
        <f ca="1">SUM(AT164:BG164)</f>
        <v>0</v>
      </c>
    </row>
    <row r="163" spans="1:60" ht="16.2" thickBot="1" x14ac:dyDescent="0.35">
      <c r="A163" s="127"/>
      <c r="B163" s="82"/>
      <c r="C163" s="101"/>
      <c r="D163" s="70"/>
      <c r="E163" s="121"/>
      <c r="F163" s="70"/>
      <c r="G163" s="121"/>
      <c r="H163" s="70"/>
      <c r="I163" s="121"/>
      <c r="J163" s="70"/>
      <c r="K163" s="121"/>
      <c r="L163" s="80"/>
      <c r="M163" s="101"/>
      <c r="N163" s="80"/>
      <c r="O163" s="99"/>
      <c r="P163" s="56"/>
      <c r="Q163" s="107"/>
      <c r="R163" s="56">
        <v>0.68125000000000002</v>
      </c>
      <c r="S163" s="107"/>
      <c r="T163" s="58"/>
      <c r="U163" s="107"/>
      <c r="V163" s="56">
        <v>0.68125000000000002</v>
      </c>
      <c r="W163" s="107"/>
      <c r="X163" s="56">
        <v>0.68125000000000002</v>
      </c>
      <c r="Y163" s="107"/>
      <c r="Z163" s="80"/>
      <c r="AA163" s="117"/>
      <c r="AB163" s="80"/>
      <c r="AC163" s="119"/>
      <c r="AD163" s="97"/>
      <c r="AE163" s="56"/>
      <c r="AF163" s="107"/>
      <c r="AG163" s="80"/>
      <c r="AH163" s="117"/>
      <c r="AI163" s="58"/>
      <c r="AJ163" s="107"/>
      <c r="AK163" s="58"/>
      <c r="AL163" s="107"/>
      <c r="AM163" s="58"/>
      <c r="AN163" s="107"/>
      <c r="AO163" s="80"/>
      <c r="AP163" s="117"/>
      <c r="AQ163" s="80"/>
      <c r="AR163" s="119"/>
      <c r="AS163" s="97"/>
      <c r="AT163" s="56"/>
      <c r="AU163" s="107"/>
      <c r="AV163" s="80"/>
      <c r="AW163" s="117"/>
      <c r="AX163" s="58"/>
      <c r="AY163" s="107"/>
      <c r="AZ163" s="58"/>
      <c r="BA163" s="107"/>
      <c r="BB163" s="58"/>
      <c r="BC163" s="107"/>
      <c r="BD163" s="58"/>
      <c r="BE163" s="107"/>
      <c r="BF163" s="58"/>
      <c r="BG163" s="123"/>
      <c r="BH163" s="124"/>
    </row>
    <row r="164" spans="1:60" ht="15" customHeight="1" x14ac:dyDescent="0.35">
      <c r="A164" s="52"/>
      <c r="B164" s="66">
        <f ca="1">IF(B$3&gt;$BI$4,0,IF(OR(ISBLANK(B162),ISBLANK(B163),ISBLANK(C162),LEFT(C162,4)="jour",LEFT(C162,4)="form"),0,IF(COUNTIF(fériés,B$3)&gt;0,MOD((B163-B162),1)*1,MOD((B163-B162),1))))</f>
        <v>0</v>
      </c>
      <c r="C164" s="66">
        <f ca="1">IF(B$3&gt;$BI$4,0,IF(AND(ISNUMBER(B162),ISNUMBER(B163),OR(LEFT(C162,4)="jour",LEFT(C162,4)="form")),IF(COUNTIF(fériés,B$3)&gt;0,MOD(-$BH$4+(B163-B162),1)*1,MOD(-$BH$4+(B163-B162),1)),IF(AND(ISBLANK(B162),ISBLANK(B163)),IF(OR(C162="r",C162="c",C162="a",C162="m",C162="f",C162="cp",C162="s",C162="congé parent"),$BH$3,0),0)))</f>
        <v>0</v>
      </c>
      <c r="D164" s="66">
        <f ca="1">IF(D$3&gt;$BI$4,0,IF(OR(ISBLANK(D162),ISBLANK(D163),ISBLANK(E162),LEFT(E162,4)="jour",LEFT(E162,4)="form"),0,IF(COUNTIF(fériés,D$3)&gt;0,MOD((D163-D162),1)*1,MOD((D163-D162),1))))</f>
        <v>0</v>
      </c>
      <c r="E164" s="66">
        <f ca="1">IF(D$3&gt;$BI$4,0,IF(AND(ISNUMBER(D162),ISNUMBER(D163),OR(LEFT(E162,4)="jour",LEFT(E162,4)="form")),IF(COUNTIF(fériés,D$3)&gt;0,MOD(-$BH$4+(D163-D162),1)*1,MOD(-$BH$4+(D163-D162),1)),IF(AND(ISBLANK(D162),ISBLANK(D163)),IF(OR(E162="r",E162="c",E162="a",E162="m",E162="f",E162="cp",E162="s",E162="congé parent"),$BH$3,0),0)))</f>
        <v>0</v>
      </c>
      <c r="F164" s="66">
        <f ca="1">IF(F$3&gt;$BI$4,0,IF(OR(ISBLANK(F162),ISBLANK(F163),ISBLANK(G162),LEFT(G162,4)="jour",LEFT(G162,4)="form"),0,IF(COUNTIF(fériés,F$3)&gt;0,MOD((F163-F162),1)*1,MOD((F163-F162),1))))</f>
        <v>0</v>
      </c>
      <c r="G164" s="66">
        <f ca="1">IF(F$3&gt;$BI$4,0,IF(AND(ISNUMBER(F162),ISNUMBER(F163),OR(LEFT(G162,4)="jour",LEFT(G162,4)="form")),IF(COUNTIF(fériés,F$3)&gt;0,MOD(-$BH$4+(F163-F162),1)*1,MOD(-$BH$4+(F163-F162),1)),IF(AND(ISBLANK(F162),ISBLANK(F163)),IF(OR(G162="r",G162="c",G162="a",G162="m",G162="f",G162="cp",G162="s",G162="congé parent"),$BH$3,0),0)))</f>
        <v>0</v>
      </c>
      <c r="H164" s="66">
        <f ca="1">IF(H$3&gt;$BI$4,0,IF(OR(ISBLANK(H162),ISBLANK(H163),ISBLANK(I162),LEFT(I162,4)="jour",LEFT(I162,4)="form"),0,IF(COUNTIF(fériés,H$3)&gt;0,MOD((H163-H162),1)*1,MOD((H163-H162),1))))</f>
        <v>0</v>
      </c>
      <c r="I164" s="66">
        <f ca="1">IF(H$3&gt;$BI$4,0,IF(AND(ISNUMBER(H162),ISNUMBER(H163),OR(LEFT(I162,4)="jour",LEFT(I162,4)="form")),IF(COUNTIF(fériés,H$3)&gt;0,MOD(-$BH$4+(H163-H162),1)*1,MOD(-$BH$4+(H163-H162),1)),IF(AND(ISBLANK(H162),ISBLANK(H163)),IF(OR(I162="r",I162="c",I162="a",I162="m",I162="f",I162="cp",I162="s",I162="congé parent"),$BH$3,0),0)))</f>
        <v>0</v>
      </c>
      <c r="J164" s="66">
        <f ca="1">IF(J$3&gt;$BI$4,0,IF(OR(ISBLANK(J162),ISBLANK(J163),ISBLANK(K162),LEFT(K162,4)="jour",LEFT(K162,4)="form"),0,IF(COUNTIF(fériés,J$3)&gt;0,MOD((J163-J162),1)*1,MOD((J163-J162),1))))</f>
        <v>0</v>
      </c>
      <c r="K164" s="66">
        <f ca="1">IF(J$3&gt;$BI$4,0,IF(AND(ISNUMBER(J162),ISNUMBER(J163),OR(LEFT(K162,4)="jour",LEFT(K162,4)="form")),IF(COUNTIF(fériés,J$3)&gt;0,MOD(-$BH$4+(J163-J162),1)*1,MOD(-$BH$4+(J163-J162),1)),IF(AND(ISBLANK(J162),ISBLANK(J163)),IF(OR(K162="r",K162="c",K162="a",K162="m",K162="f",K162="cp",K162="s",K162="congé parent"),$BH$3,0),0)))</f>
        <v>0</v>
      </c>
      <c r="L164" s="86">
        <f ca="1">IF(L$3&gt;$BI$4,0,IF(OR(ISBLANK(L162),ISBLANK(L163),ISBLANK(M162),LEFT(M162,4)="jour",LEFT(M162,4)="form"),0,IF(COUNTIF(fériés,L$3)&gt;0,MOD((L163-L162),1)*1,MOD((L163-L162),1))))</f>
        <v>0</v>
      </c>
      <c r="M164" s="86">
        <f ca="1">IF(L$3&gt;$BI$4,0,IF(AND(ISNUMBER(L162),ISNUMBER(L163),OR(LEFT(M162,4)="jour",LEFT(M162,4)="form")),IF(COUNTIF(fériés,L$3)&gt;0,MOD(-$BH$4+(L163-L162),1)*1,MOD(-$BH$4+(L163-L162),1)),IF(AND(ISBLANK(L162),ISBLANK(L163)),IF(OR(M162="r",M162="c",M162="a",M162="m",M162="f",M162="cp",M162="s",M162="congé parent"),$BH$3,0),0)))</f>
        <v>0</v>
      </c>
      <c r="N164" s="86">
        <f ca="1">IF(N$3&gt;$BI$4,0,IF(OR(ISBLANK(N162),ISBLANK(N163),ISBLANK(O162),LEFT(O162,4)="jour",LEFT(O162,4)="form"),0,IF(COUNTIF(fériés,N$3)&gt;0,MOD((N163-N162),1)*1,MOD((N163-N162),1))))</f>
        <v>0</v>
      </c>
      <c r="O164" s="86">
        <f ca="1">IF(N$3&gt;$BI$4,0,IF(AND(ISNUMBER(N162),ISNUMBER(N163),OR(LEFT(O162,4)="jour",LEFT(O162,4)="form")),IF(COUNTIF(fériés,N$3)&gt;0,MOD(-$BH$4+(N163-N162),1)*1,MOD(-$BH$4+(N163-N162),1)),IF(AND(ISBLANK(N162),ISBLANK(N163)),IF(OR(O162="r",O162="c",O162="a",O162="m",O162="f",O162="cp",O162="s",O162="congé parent"),$BH$3,0),0)))</f>
        <v>0</v>
      </c>
      <c r="P164" s="66">
        <f ca="1">IF(P$3&gt;$BI$4,0,IF(OR(ISBLANK(P162),ISBLANK(P163),ISBLANK(Q162),LEFT(Q162,4)="jour",LEFT(Q162,4)="form"),0,IF(COUNTIF(fériés,P$3)&gt;0,MOD((P163-P162),1)*1,MOD((P163-P162),1))))</f>
        <v>0</v>
      </c>
      <c r="Q164" s="66">
        <f ca="1">IF(P$3&gt;$BI$4,0,IF(AND(ISNUMBER(P162),ISNUMBER(P163),OR(LEFT(Q162,4)="jour",LEFT(Q162,4)="form")),IF(COUNTIF(fériés,P$3)&gt;0,MOD(-$BH$4+(P163-P162),1)*1,MOD(-$BH$4+(P163-P162),1)),IF(AND(ISBLANK(P162),ISBLANK(P163)),IF(OR(Q162="r",Q162="c",Q162="a",Q162="m",Q162="f",Q162="cp",Q162="s",Q162="congé parent"),$BH$3,0),0)))</f>
        <v>0</v>
      </c>
      <c r="R164" s="66">
        <f ca="1">IF(R$3&gt;$BI$4,0,IF(OR(ISBLANK(R162),ISBLANK(R163),ISBLANK(S162),LEFT(S162,4)="jour",LEFT(S162,4)="form"),0,IF(COUNTIF(fériés,R$3)&gt;0,MOD((R163-R162),1)*1,MOD((R163-R162),1))))</f>
        <v>0</v>
      </c>
      <c r="S164" s="66">
        <f ca="1">IF(R$3&gt;$BI$4,0,IF(AND(ISNUMBER(R162),ISNUMBER(R163),OR(LEFT(S162,4)="jour",LEFT(S162,4)="form")),IF(COUNTIF(fériés,R$3)&gt;0,MOD(-$BH$4+(R163-R162),1)*1,MOD(-$BH$4+(R163-R162),1)),IF(AND(ISBLANK(R162),ISBLANK(R163)),IF(OR(S162="r",S162="c",S162="a",S162="m",S162="f",S162="cp",S162="s",S162="congé parent"),$BH$3,0),0)))</f>
        <v>0.31666666666666671</v>
      </c>
      <c r="T164" s="66">
        <f ca="1">IF(T$3&gt;$BI$4,0,IF(OR(ISBLANK(T162),ISBLANK(T163),ISBLANK(U162),LEFT(U162,4)="jour",LEFT(U162,4)="form"),0,IF(COUNTIF(fériés,T$3)&gt;0,MOD((T163-T162),1)*1,MOD((T163-T162),1))))</f>
        <v>0</v>
      </c>
      <c r="U164" s="66">
        <f ca="1">IF(T$3&gt;$BI$4,0,IF(AND(ISNUMBER(T162),ISNUMBER(T163),OR(LEFT(U162,4)="jour",LEFT(U162,4)="form")),IF(COUNTIF(fériés,T$3)&gt;0,MOD(-$BH$4+(T163-T162),1)*1,MOD(-$BH$4+(T163-T162),1)),IF(AND(ISBLANK(T162),ISBLANK(T163)),IF(OR(U162="r",U162="c",U162="a",U162="m",U162="f",U162="cp",U162="s",U162="congé parent"),$BH$3,0),0)))</f>
        <v>0</v>
      </c>
      <c r="V164" s="66">
        <f ca="1">IF(V$3&gt;$BI$4,0,IF(OR(ISBLANK(V162),ISBLANK(V163),ISBLANK(W162),LEFT(W162,4)="jour",LEFT(W162,4)="form"),0,IF(COUNTIF(fériés,V$3)&gt;0,MOD((V163-V162),1)*1,MOD((V163-V162),1))))</f>
        <v>0</v>
      </c>
      <c r="W164" s="66">
        <f ca="1">IF(V$3&gt;$BI$4,0,IF(AND(ISNUMBER(V162),ISNUMBER(V163),OR(LEFT(W162,4)="jour",LEFT(W162,4)="form")),IF(COUNTIF(fériés,V$3)&gt;0,MOD(-$BH$4+(V163-V162),1)*1,MOD(-$BH$4+(V163-V162),1)),IF(AND(ISBLANK(V162),ISBLANK(V163)),IF(OR(W162="r",W162="c",W162="a",W162="m",W162="f",W162="cp",W162="s",W162="congé parent"),$BH$3,0),0)))</f>
        <v>0.31666666666666671</v>
      </c>
      <c r="X164" s="66">
        <f ca="1">IF(X$3&gt;$BI$4,0,IF(OR(ISBLANK(X162),ISBLANK(X163),ISBLANK(Y162),LEFT(Y162,4)="jour",LEFT(Y162,4)="form"),0,IF(COUNTIF(fériés,X$3)&gt;0,MOD((X163-X162),1)*1,MOD((X163-X162),1))))</f>
        <v>0</v>
      </c>
      <c r="Y164" s="66">
        <f ca="1">IF(X$3&gt;$BI$4,0,IF(AND(ISNUMBER(X162),ISNUMBER(X163),OR(LEFT(Y162,4)="jour",LEFT(Y162,4)="form")),IF(COUNTIF(fériés,X$3)&gt;0,MOD(-$BH$4+(X163-X162),1)*1,MOD(-$BH$4+(X163-X162),1)),IF(AND(ISBLANK(X162),ISBLANK(X163)),IF(OR(Y162="r",Y162="c",Y162="a",Y162="m",Y162="f",Y162="cp",Y162="s",Y162="congé parent"),$BH$3,0),0)))</f>
        <v>0.31666666666666671</v>
      </c>
      <c r="Z164" s="86">
        <f ca="1">IF(Z$3&gt;$BI$4,0,IF(OR(ISBLANK(Z162),ISBLANK(Z163),ISBLANK(AA162),LEFT(AA162,4)="jour",LEFT(AA162,4)="form"),0,IF(COUNTIF(fériés,Z$3)&gt;0,MOD((Z163-Z162),1)*1,MOD((Z163-Z162),1))))</f>
        <v>0</v>
      </c>
      <c r="AA164" s="86">
        <f ca="1">IF(Z$3&gt;$BI$4,0,IF(AND(ISNUMBER(Z162),ISNUMBER(Z163),OR(LEFT(AA162,4)="jour",LEFT(AA162,4)="form")),IF(COUNTIF(fériés,Z$3)&gt;0,MOD(-$BH$4+(Z163-Z162),1)*1,MOD(-$BH$4+(Z163-Z162),1)),IF(AND(ISBLANK(Z162),ISBLANK(Z163)),IF(OR(AA162="r",AA162="c",AA162="a",AA162="m",AA162="f",AA162="cp",AA162="s",AA162="congé parent"),$BH$3,0),0)))</f>
        <v>0</v>
      </c>
      <c r="AB164" s="86">
        <f ca="1">IF(AB$3&gt;$BI$4,0,IF(OR(ISBLANK(AB162),ISBLANK(AB163),ISBLANK(AC162),LEFT(AC162,4)="jour",LEFT(AC162,4)="form"),0,IF(COUNTIF(fériés,AB$3)&gt;0,MOD((AB163-AB162),1)*1,MOD((AB163-AB162),1))))</f>
        <v>0</v>
      </c>
      <c r="AC164" s="86">
        <f ca="1">IF(AB$3&gt;$BI$4,0,IF(AND(ISNUMBER(AB162),ISNUMBER(AB163),OR(LEFT(AC162,4)="jour",LEFT(AC162,4)="form")),IF(COUNTIF(fériés,AB$3)&gt;0,MOD(-$BH$4+(AB163-AB162),1)*1,MOD(-$BH$4+(AB163-AB162),1)),IF(AND(ISBLANK(AB162),ISBLANK(AB163)),IF(OR(AC162="r",AC162="c",AC162="a",AC162="m",AC162="f",AC162="cp",AC162="s",AC162="congé parent"),$BH$3,0),0)))</f>
        <v>0</v>
      </c>
      <c r="AD164" s="61"/>
      <c r="AE164" s="66">
        <f ca="1">IF(AE$3&gt;$BI$4,0,IF(OR(ISBLANK(AE162),ISBLANK(AE163),ISBLANK(AF162),LEFT(AF162,4)="jour",LEFT(AF162,4)="form"),0,IF(COUNTIF(fériés,AE$3)&gt;0,MOD((AE163-AE162),1)*1,MOD((AE163-AE162),1))))</f>
        <v>0</v>
      </c>
      <c r="AF164" s="66">
        <f ca="1">IF(AE$3&gt;$BI$4,0,IF(AND(ISNUMBER(AE162),ISNUMBER(AE163),OR(LEFT(AF162,4)="jour",LEFT(AF162,4)="form")),IF(COUNTIF(fériés,AE$3)&gt;0,MOD(-$BH$4+(AE163-AE162),1)*1,MOD(-$BH$4+(AE163-AE162),1)),IF(AND(ISBLANK(AE162),ISBLANK(AE163)),IF(OR(AF162="r",AF162="c",AF162="a",AF162="m",AF162="f",AF162="cp",AF162="s",AF162="congé parent"),$BH$3,0),0)))</f>
        <v>0</v>
      </c>
      <c r="AG164" s="66">
        <f ca="1">IF(AG$3&gt;$BI$4,0,IF(OR(ISBLANK(AG162),ISBLANK(AG163),ISBLANK(AH162),LEFT(AH162,4)="jour",LEFT(AH162,4)="form"),0,IF(COUNTIF(fériés,AG$3)&gt;0,MOD((AG163-AG162),1)*1,MOD((AG163-AG162),1))))</f>
        <v>0</v>
      </c>
      <c r="AH164" s="66">
        <f ca="1">IF(AG$3&gt;$BI$4,0,IF(AND(ISNUMBER(AG162),ISNUMBER(AG163),OR(LEFT(AH162,4)="jour",LEFT(AH162,4)="form")),IF(COUNTIF(fériés,AG$3)&gt;0,MOD(-$BH$4+(AG163-AG162),1)*1,MOD(-$BH$4+(AG163-AG162),1)),IF(AND(ISBLANK(AG162),ISBLANK(AG163)),IF(OR(AH162="r",AH162="c",AH162="a",AH162="m",AH162="f",AH162="cp",AH162="s",AH162="congé parent"),$BH$3,0),0)))</f>
        <v>0</v>
      </c>
      <c r="AI164" s="66">
        <f ca="1">IF(AI$3&gt;$BI$4,0,IF(OR(ISBLANK(AI162),ISBLANK(AI163),ISBLANK(AJ162),LEFT(AJ162,4)="jour",LEFT(AJ162,4)="form"),0,IF(COUNTIF(fériés,AI$3)&gt;0,MOD((AI163-AI162),1)*1,MOD((AI163-AI162),1))))</f>
        <v>0</v>
      </c>
      <c r="AJ164" s="66">
        <f ca="1">IF(AI$3&gt;$BI$4,0,IF(AND(ISNUMBER(AI162),ISNUMBER(AI163),OR(LEFT(AJ162,4)="jour",LEFT(AJ162,4)="form")),IF(COUNTIF(fériés,AI$3)&gt;0,MOD(-$BH$4+(AI163-AI162),1)*1,MOD(-$BH$4+(AI163-AI162),1)),IF(AND(ISBLANK(AI162),ISBLANK(AI163)),IF(OR(AJ162="r",AJ162="c",AJ162="a",AJ162="m",AJ162="f",AJ162="cp",AJ162="s",AJ162="congé parent"),$BH$3,0),0)))</f>
        <v>0</v>
      </c>
      <c r="AK164" s="66">
        <f ca="1">IF(AK$3&gt;$BI$4,0,IF(OR(ISBLANK(AK162),ISBLANK(AK163),ISBLANK(AL162),LEFT(AL162,4)="jour",LEFT(AL162,4)="form"),0,IF(COUNTIF(fériés,AK$3)&gt;0,MOD((AK163-AK162),1)*1,MOD((AK163-AK162),1))))</f>
        <v>0</v>
      </c>
      <c r="AL164" s="66">
        <f ca="1">IF(AK$3&gt;$BI$4,0,IF(AND(ISNUMBER(AK162),ISNUMBER(AK163),OR(LEFT(AL162,4)="jour",LEFT(AL162,4)="form")),IF(COUNTIF(fériés,AK$3)&gt;0,MOD(-$BH$4+(AK163-AK162),1)*1,MOD(-$BH$4+(AK163-AK162),1)),IF(AND(ISBLANK(AK162),ISBLANK(AK163)),IF(OR(AL162="r",AL162="c",AL162="a",AL162="m",AL162="f",AL162="cp",AL162="s",AL162="congé parent"),$BH$3,0),0)))</f>
        <v>0</v>
      </c>
      <c r="AM164" s="66">
        <f ca="1">IF(AM$3&gt;$BI$4,0,IF(OR(ISBLANK(AM162),ISBLANK(AM163),ISBLANK(AN162),LEFT(AN162,4)="jour",LEFT(AN162,4)="form"),0,IF(COUNTIF(fériés,AM$3)&gt;0,MOD((AM163-AM162),1)*1,MOD((AM163-AM162),1))))</f>
        <v>0</v>
      </c>
      <c r="AN164" s="66">
        <f ca="1">IF(AM$3&gt;$BI$4,0,IF(AND(ISNUMBER(AM162),ISNUMBER(AM163),OR(LEFT(AN162,4)="jour",LEFT(AN162,4)="form")),IF(COUNTIF(fériés,AM$3)&gt;0,MOD(-$BH$4+(AM163-AM162),1)*1,MOD(-$BH$4+(AM163-AM162),1)),IF(AND(ISBLANK(AM162),ISBLANK(AM163)),IF(OR(AN162="r",AN162="c",AN162="a",AN162="m",AN162="f",AN162="cp",AN162="s",AN162="congé parent"),$BH$3,0),0)))</f>
        <v>0</v>
      </c>
      <c r="AO164" s="86">
        <f ca="1">IF(AO$3&gt;$BI$4,0,IF(OR(ISBLANK(AO162),ISBLANK(AO163),ISBLANK(AP162),LEFT(AP162,4)="jour",LEFT(AP162,4)="form"),0,IF(COUNTIF(fériés,AO$3)&gt;0,MOD((AO163-AO162),1)*1,MOD((AO163-AO162),1))))</f>
        <v>0</v>
      </c>
      <c r="AP164" s="86">
        <f ca="1">IF(AO$3&gt;$BI$4,0,IF(AND(ISNUMBER(AO162),ISNUMBER(AO163),OR(LEFT(AP162,4)="jour",LEFT(AP162,4)="form")),IF(COUNTIF(fériés,AO$3)&gt;0,MOD(-$BH$4+(AO163-AO162),1)*1,MOD(-$BH$4+(AO163-AO162),1)),IF(AND(ISBLANK(AO162),ISBLANK(AO163)),IF(OR(AP162="r",AP162="c",AP162="a",AP162="m",AP162="f",AP162="cp",AP162="s",AP162="congé parent"),$BH$3,0),0)))</f>
        <v>0</v>
      </c>
      <c r="AQ164" s="86">
        <f ca="1">IF(AQ$3&gt;$BI$4,0,IF(OR(ISBLANK(AQ162),ISBLANK(AQ163),ISBLANK(AR162),LEFT(AR162,4)="jour",LEFT(AR162,4)="form"),0,IF(COUNTIF(fériés,AQ$3)&gt;0,MOD((AQ163-AQ162),1)*1,MOD((AQ163-AQ162),1))))</f>
        <v>0</v>
      </c>
      <c r="AR164" s="86">
        <f ca="1">IF(AQ$3&gt;$BI$4,0,IF(AND(ISNUMBER(AQ162),ISNUMBER(AQ163),OR(LEFT(AR162,4)="jour",LEFT(AR162,4)="form")),IF(COUNTIF(fériés,AQ$3)&gt;0,MOD(-$BH$4+(AQ163-AQ162),1)*1,MOD(-$BH$4+(AQ163-AQ162),1)),IF(AND(ISBLANK(AQ162),ISBLANK(AQ163)),IF(OR(AR162="r",AR162="c",AR162="a",AR162="m",AR162="f",AR162="cp",AR162="s",AR162="congé parent"),$BH$3,0),0)))</f>
        <v>0</v>
      </c>
      <c r="AS164" s="61"/>
      <c r="AT164" s="66">
        <f ca="1">IF(AT$3&gt;$BI$4,0,IF(OR(ISBLANK(AT162),ISBLANK(AT163),ISBLANK(AU162),LEFT(AU162,4)="jour",LEFT(AU162,4)="form"),0,IF(COUNTIF(fériés,AT$3)&gt;0,MOD((AT163-AT162),1)*1,MOD((AT163-AT162),1))))</f>
        <v>0</v>
      </c>
      <c r="AU164" s="66">
        <f ca="1">IF(AT$3&gt;$BI$4,0,IF(AND(ISNUMBER(AT162),ISNUMBER(AT163),OR(LEFT(AU162,4)="jour",LEFT(AU162,4)="form")),IF(COUNTIF(fériés,AT$3)&gt;0,MOD(-$BH$4+(AT163-AT162),1)*1,MOD(-$BH$4+(AT163-AT162),1)),IF(AND(ISBLANK(AT162),ISBLANK(AT163)),IF(OR(AU162="r",AU162="c",AU162="a",AU162="m",AU162="f",AU162="cp",AU162="s",AU162="congé parent"),$BH$3,0),0)))</f>
        <v>0</v>
      </c>
      <c r="AV164" s="66">
        <f ca="1">IF(AV$3&gt;$BI$4,0,IF(OR(ISBLANK(AV162),ISBLANK(AV163),ISBLANK(AW162),LEFT(AW162,4)="jour",LEFT(AW162,4)="form"),0,IF(COUNTIF(fériés,AV$3)&gt;0,MOD((AV163-AV162),1)*1,MOD((AV163-AV162),1))))</f>
        <v>0</v>
      </c>
      <c r="AW164" s="66">
        <f ca="1">IF(AV$3&gt;$BI$4,0,IF(AND(ISNUMBER(AV162),ISNUMBER(AV163),OR(LEFT(AW162,4)="jour",LEFT(AW162,4)="form")),IF(COUNTIF(fériés,AV$3)&gt;0,MOD(-$BH$4+(AV163-AV162),1)*1,MOD(-$BH$4+(AV163-AV162),1)),IF(AND(ISBLANK(AV162),ISBLANK(AV163)),IF(OR(AW162="r",AW162="c",AW162="a",AW162="m",AW162="f",AW162="cp",AW162="s",AW162="congé parent"),$BH$3,0),0)))</f>
        <v>0</v>
      </c>
      <c r="AX164" s="66">
        <f ca="1">IF(AX$3&gt;$BI$4,0,IF(OR(ISBLANK(AX162),ISBLANK(AX163),ISBLANK(AY162),LEFT(AY162,4)="jour",LEFT(AY162,4)="form"),0,IF(COUNTIF(fériés,AX$3)&gt;0,MOD((AX163-AX162),1)*1,MOD((AX163-AX162),1))))</f>
        <v>0</v>
      </c>
      <c r="AY164" s="66">
        <f ca="1">IF(AX$3&gt;$BI$4,0,IF(AND(ISNUMBER(AX162),ISNUMBER(AX163),OR(LEFT(AY162,4)="jour",LEFT(AY162,4)="form")),IF(COUNTIF(fériés,AX$3)&gt;0,MOD(-$BH$4+(AX163-AX162),1)*1,MOD(-$BH$4+(AX163-AX162),1)),IF(AND(ISBLANK(AX162),ISBLANK(AX163)),IF(OR(AY162="r",AY162="c",AY162="a",AY162="m",AY162="f",AY162="cp",AY162="s",AY162="congé parent"),$BH$3,0),0)))</f>
        <v>0</v>
      </c>
      <c r="AZ164" s="66">
        <f ca="1">IF(AZ$3&gt;$BI$4,0,IF(OR(ISBLANK(AZ162),ISBLANK(AZ163),ISBLANK(BA162),LEFT(BA162,4)="jour",LEFT(BA162,4)="form"),0,IF(COUNTIF(fériés,AZ$3)&gt;0,MOD((AZ163-AZ162),1)*1,MOD((AZ163-AZ162),1))))</f>
        <v>0</v>
      </c>
      <c r="BA164" s="66">
        <f ca="1">IF(AZ$3&gt;$BI$4,0,IF(AND(ISNUMBER(AZ162),ISNUMBER(AZ163),OR(LEFT(BA162,4)="jour",LEFT(BA162,4)="form")),IF(COUNTIF(fériés,AZ$3)&gt;0,MOD(-$BH$4+(AZ163-AZ162),1)*1,MOD(-$BH$4+(AZ163-AZ162),1)),IF(AND(ISBLANK(AZ162),ISBLANK(AZ163)),IF(OR(BA162="r",BA162="c",BA162="a",BA162="m",BA162="f",BA162="cp",BA162="s",BA162="congé parent"),$BH$3,0),0)))</f>
        <v>0</v>
      </c>
      <c r="BB164" s="66">
        <f ca="1">IF(BB$3&gt;$BI$4,0,IF(OR(ISBLANK(BB162),ISBLANK(BB163),ISBLANK(BC162),LEFT(BC162,4)="jour",LEFT(BC162,4)="form"),0,IF(COUNTIF(fériés,BB$3)&gt;0,MOD((BB163-BB162),1)*1,MOD((BB163-BB162),1))))</f>
        <v>0</v>
      </c>
      <c r="BC164" s="66">
        <f ca="1">IF(BB$3&gt;$BI$4,0,IF(AND(ISNUMBER(BB162),ISNUMBER(BB163),OR(LEFT(BC162,4)="jour",LEFT(BC162,4)="form")),IF(COUNTIF(fériés,BB$3)&gt;0,MOD(-$BH$4+(BB163-BB162),1)*1,MOD(-$BH$4+(BB163-BB162),1)),IF(AND(ISBLANK(BB162),ISBLANK(BB163)),IF(OR(BC162="r",BC162="c",BC162="a",BC162="m",BC162="f",BC162="cp",BC162="s",BC162="congé parent"),$BH$3,0),0)))</f>
        <v>0</v>
      </c>
      <c r="BD164" s="66">
        <f ca="1">IF(BD$3&gt;$BI$4,0,IF(OR(ISBLANK(BD162),ISBLANK(BD163),ISBLANK(BE162),LEFT(BE162,4)="jour",LEFT(BE162,4)="form"),0,IF(COUNTIF(fériés,BD$3)&gt;0,MOD((BD163-BD162),1)*1,MOD((BD163-BD162),1))))</f>
        <v>0</v>
      </c>
      <c r="BE164" s="66">
        <f ca="1">IF(BD$3&gt;$BI$4,0,IF(AND(ISNUMBER(BD162),ISNUMBER(BD163),OR(LEFT(BE162,4)="jour",LEFT(BE162,4)="form")),IF(COUNTIF(fériés,BD$3)&gt;0,MOD(-$BH$4+(BD163-BD162),1)*1,MOD(-$BH$4+(BD163-BD162),1)),IF(AND(ISBLANK(BD162),ISBLANK(BD163)),IF(OR(BE162="r",BE162="c",BE162="a",BE162="m",BE162="f",BE162="cp",BE162="s",BE162="congé parent"),$BH$3,0),0)))</f>
        <v>0</v>
      </c>
      <c r="BF164" s="66">
        <f ca="1">IF(BF$3&gt;$BI$4,0,IF(OR(ISBLANK(BF162),ISBLANK(BF163),ISBLANK(BG162),LEFT(BG162,4)="jour",LEFT(BG162,4)="form"),0,IF(COUNTIF(fériés,BF$3)&gt;0,MOD((BF163-BF162),1)*1,MOD((BF163-BF162),1))))</f>
        <v>0</v>
      </c>
      <c r="BG164" s="66">
        <f ca="1">IF(BF$3&gt;$BI$4,0,IF(AND(ISNUMBER(BF162),ISNUMBER(BF163),OR(LEFT(BG162,4)="jour",LEFT(BG162,4)="form")),IF(COUNTIF(fériés,BF$3)&gt;0,MOD(-$BH$4+(BF163-BF162),1)*1,MOD(-$BH$4+(BF163-BF162),1)),IF(AND(ISBLANK(BF162),ISBLANK(BF163)),IF(OR(BG162="r",BG162="c",BG162="a",BG162="m",BG162="f",BG162="cp",BG162="s",BG162="congé parent"),$BH$3,0),0)))</f>
        <v>0</v>
      </c>
      <c r="BH164" s="12">
        <f ca="1">SUM(B164:BG164)</f>
        <v>0.95000000000000018</v>
      </c>
    </row>
    <row r="165" spans="1:60" ht="15.6" customHeight="1" thickBot="1" x14ac:dyDescent="0.4">
      <c r="A165" s="52"/>
      <c r="B165" s="66" t="str">
        <f>IF(RIGHT(C162,4)="cuht","171",IF(RIGHT(C162,4)="netu","172",IF(RIGHT(C162,4)="auht","173",IF(OR(RIGHT(C162,4)="ppou",RIGHT(C162,5)="prepa"),"360",IF(RIGHT(C162,4)="cpou","361",IF(OR(RIGHT(C162,4)="apou",RIGHT(C162,6)="molinf"),"363",IF(RIGHT(C162,4)="netp","364",IF(RIGHT(C162,4)="cmtr","365",IF(LEFT(C162,4)="form","873",IF(RIGHT(C162,7)="ce-cppt","902",""))))))))))</f>
        <v/>
      </c>
      <c r="C165" s="66" t="str">
        <f>IF(B165="","",IF(OR(B$3=Recap!$A$50,B$3=Recap!$A$51,B$3=Recap!$A$52,B$3=Recap!$A$53,B$3=Recap!$A$54,B$3=Recap!$A$55,B$3=Recap!$A$56,B$3=Recap!$A$57,B$3=Recap!$A$58,B$3=Recap!$A$59,B$3=Recap!$A$60,B$3=Recap!$A$61),(B164+C164)/1,B164+C164))</f>
        <v/>
      </c>
      <c r="D165" s="66" t="str">
        <f>IF(RIGHT(E162,4)="cuht","171",IF(RIGHT(E162,4)="netu","172",IF(RIGHT(E162,4)="auht","173",IF(OR(RIGHT(E162,4)="ppou",RIGHT(E162,5)="prepa"),"360",IF(RIGHT(E162,4)="cpou","361",IF(OR(RIGHT(E162,4)="apou",RIGHT(E162,6)="molinf"),"363",IF(RIGHT(E162,4)="netp","364",IF(RIGHT(E162,4)="cmtr","365",IF(LEFT(E162,4)="form","873",IF(RIGHT(E162,7)="ce-cppt","902",""))))))))))</f>
        <v/>
      </c>
      <c r="E165" s="66" t="str">
        <f>IF(D165="","",IF(OR(D$3=Recap!$A$50,D$3=Recap!$A$51,D$3=Recap!$A$52,D$3=Recap!$A$53,D$3=Recap!$A$54,D$3=Recap!$A$55,D$3=Recap!$A$56,D$3=Recap!$A$57,D$3=Recap!$A$58,D$3=Recap!$A$59,D$3=Recap!$A$60,D$3=Recap!$A$61),(D164+E164)/1,D164+E164))</f>
        <v/>
      </c>
      <c r="F165" s="66" t="str">
        <f>IF(RIGHT(G162,4)="cuht","171",IF(RIGHT(G162,4)="netu","172",IF(RIGHT(G162,4)="auht","173",IF(OR(RIGHT(G162,4)="ppou",RIGHT(G162,5)="prepa"),"360",IF(RIGHT(G162,4)="cpou","361",IF(OR(RIGHT(G162,4)="apou",RIGHT(G162,6)="molinf"),"363",IF(RIGHT(G162,4)="netp","364",IF(RIGHT(G162,4)="cmtr","365",IF(LEFT(G162,4)="form","873",IF(RIGHT(G162,7)="ce-cppt","902",""))))))))))</f>
        <v/>
      </c>
      <c r="G165" s="66" t="str">
        <f>IF(F165="","",IF(OR(F$3=Recap!$A$50,F$3=Recap!$A$51,F$3=Recap!$A$52,F$3=Recap!$A$53,F$3=Recap!$A$54,F$3=Recap!$A$55,F$3=Recap!$A$56,F$3=Recap!$A$57,F$3=Recap!$A$58,F$3=Recap!$A$59,F$3=Recap!$A$60,F$3=Recap!$A$61),(F164+G164)/1,F164+G164))</f>
        <v/>
      </c>
      <c r="H165" s="66" t="str">
        <f>IF(RIGHT(I162,4)="cuht","171",IF(RIGHT(I162,4)="netu","172",IF(RIGHT(I162,4)="auht","173",IF(OR(RIGHT(I162,4)="ppou",RIGHT(I162,5)="prepa"),"360",IF(RIGHT(I162,4)="cpou","361",IF(OR(RIGHT(I162,4)="apou",RIGHT(I162,6)="molinf"),"363",IF(RIGHT(I162,4)="netp","364",IF(RIGHT(I162,4)="cmtr","365",IF(LEFT(I162,4)="form","873",IF(RIGHT(I162,7)="ce-cppt","902",""))))))))))</f>
        <v/>
      </c>
      <c r="I165" s="66" t="str">
        <f>IF(H165="","",IF(OR(H$3=Recap!$A$50,H$3=Recap!$A$51,H$3=Recap!$A$52,H$3=Recap!$A$53,H$3=Recap!$A$54,H$3=Recap!$A$55,H$3=Recap!$A$56,H$3=Recap!$A$57,H$3=Recap!$A$58,H$3=Recap!$A$59,H$3=Recap!$A$60,H$3=Recap!$A$61),(H164+I164)/1,H164+I164))</f>
        <v/>
      </c>
      <c r="J165" s="66" t="str">
        <f>IF(RIGHT(K162,4)="cuht","171",IF(RIGHT(K162,4)="netu","172",IF(RIGHT(K162,4)="auht","173",IF(OR(RIGHT(K162,4)="ppou",RIGHT(K162,5)="prepa"),"360",IF(RIGHT(K162,4)="cpou","361",IF(OR(RIGHT(K162,4)="apou",RIGHT(K162,6)="molinf"),"363",IF(RIGHT(K162,4)="netp","364",IF(RIGHT(K162,4)="cmtr","365",IF(LEFT(K162,4)="form","873",IF(RIGHT(K162,7)="ce-cppt","902",""))))))))))</f>
        <v/>
      </c>
      <c r="K165" s="66" t="str">
        <f>IF(J165="","",IF(OR(J$3=Recap!$A$50,J$3=Recap!$A$51,J$3=Recap!$A$52,J$3=Recap!$A$53,J$3=Recap!$A$54,J$3=Recap!$A$55,J$3=Recap!$A$56,J$3=Recap!$A$57,J$3=Recap!$A$58,J$3=Recap!$A$59,J$3=Recap!$A$60,J$3=Recap!$A$61),(J164+K164)/1,J164+K164))</f>
        <v/>
      </c>
      <c r="L165" s="86" t="str">
        <f>IF(RIGHT(M162,4)="cuht","171",IF(RIGHT(M162,4)="netu","172",IF(RIGHT(M162,4)="auht","173",IF(OR(RIGHT(M162,4)="ppou",RIGHT(M162,5)="prepa"),"360",IF(RIGHT(M162,4)="cpou","361",IF(OR(RIGHT(M162,4)="apou",RIGHT(M162,6)="molinf"),"363",IF(RIGHT(M162,4)="netp","364",IF(RIGHT(M162,4)="cmtr","365",IF(LEFT(M162,4)="form","873",IF(RIGHT(M162,7)="ce-cppt","902",""))))))))))</f>
        <v/>
      </c>
      <c r="M165" s="86" t="str">
        <f>IF(L165="","",IF(OR(L$3=Recap!$A$50,L$3=Recap!$A$51,L$3=Recap!$A$52,L$3=Recap!$A$53,L$3=Recap!$A$54,L$3=Recap!$A$55,L$3=Recap!$A$56,L$3=Recap!$A$57,L$3=Recap!$A$58,L$3=Recap!$A$59,L$3=Recap!$A$60,L$3=Recap!$A$61),(L164+M164)/1,L164+M164))</f>
        <v/>
      </c>
      <c r="N165" s="86" t="str">
        <f>IF(RIGHT(O162,4)="cuht","171",IF(RIGHT(O162,4)="netu","172",IF(RIGHT(O162,4)="auht","173",IF(OR(RIGHT(O162,4)="ppou",RIGHT(O162,5)="prepa"),"360",IF(RIGHT(O162,4)="cpou","361",IF(OR(RIGHT(O162,4)="apou",RIGHT(O162,6)="molinf"),"363",IF(RIGHT(O162,4)="netp","364",IF(RIGHT(O162,4)="cmtr","365",IF(LEFT(O162,4)="form","873",IF(RIGHT(O162,7)="ce-cppt","902",""))))))))))</f>
        <v/>
      </c>
      <c r="O165" s="86" t="str">
        <f>IF(N165="","",IF(OR(N$3=Recap!$A$50,N$3=Recap!$A$51,N$3=Recap!$A$52,N$3=Recap!$A$53,N$3=Recap!$A$54,N$3=Recap!$A$55,N$3=Recap!$A$56,N$3=Recap!$A$57,N$3=Recap!$A$58,N$3=Recap!$A$59,N$3=Recap!$A$60,N$3=Recap!$A$61),(N164+O164)/1,N164+O164))</f>
        <v/>
      </c>
      <c r="P165" s="66" t="str">
        <f>IF(RIGHT(Q162,4)="cuht","171",IF(RIGHT(Q162,4)="netu","172",IF(RIGHT(Q162,4)="auht","173",IF(OR(RIGHT(Q162,4)="ppou",RIGHT(Q162,5)="prepa"),"360",IF(RIGHT(Q162,4)="cpou","361",IF(OR(RIGHT(Q162,4)="apou",RIGHT(Q162,6)="molinf"),"363",IF(RIGHT(Q162,4)="netp","364",IF(RIGHT(Q162,4)="cmtr","365",IF(LEFT(Q162,4)="form","873",IF(RIGHT(Q162,7)="ce-cppt","902",""))))))))))</f>
        <v/>
      </c>
      <c r="Q165" s="66" t="str">
        <f>IF(P165="","",IF(OR(P$3=Recap!$A$50,P$3=Recap!$A$51,P$3=Recap!$A$52,P$3=Recap!$A$53,P$3=Recap!$A$54,P$3=Recap!$A$55,P$3=Recap!$A$56,P$3=Recap!$A$57,P$3=Recap!$A$58,P$3=Recap!$A$59,P$3=Recap!$A$60,P$3=Recap!$A$61),(P164+Q164)/1,P164+Q164))</f>
        <v/>
      </c>
      <c r="R165" s="66" t="str">
        <f>IF(RIGHT(S162,4)="cuht","171",IF(RIGHT(S162,4)="netu","172",IF(RIGHT(S162,4)="auht","173",IF(OR(RIGHT(S162,4)="ppou",RIGHT(S162,5)="prepa"),"360",IF(RIGHT(S162,4)="cpou","361",IF(OR(RIGHT(S162,4)="apou",RIGHT(S162,6)="molinf"),"363",IF(RIGHT(S162,4)="netp","364",IF(RIGHT(S162,4)="cmtr","365",IF(LEFT(S162,4)="form","873",IF(RIGHT(S162,7)="ce-cppt","902",""))))))))))</f>
        <v>363</v>
      </c>
      <c r="S165" s="66">
        <f ca="1">IF(R165="","",IF(OR(R$3=Recap!$A$50,R$3=Recap!$A$51,R$3=Recap!$A$52,R$3=Recap!$A$53,R$3=Recap!$A$54,R$3=Recap!$A$55,R$3=Recap!$A$56,R$3=Recap!$A$57,R$3=Recap!$A$58,R$3=Recap!$A$59,R$3=Recap!$A$60,R$3=Recap!$A$61),(R164+S164)/1,R164+S164))</f>
        <v>0.31666666666666671</v>
      </c>
      <c r="T165" s="66" t="str">
        <f>IF(RIGHT(U162,4)="cuht","171",IF(RIGHT(U162,4)="netu","172",IF(RIGHT(U162,4)="auht","173",IF(OR(RIGHT(U162,4)="ppou",RIGHT(U162,5)="prepa"),"360",IF(RIGHT(U162,4)="cpou","361",IF(OR(RIGHT(U162,4)="apou",RIGHT(U162,6)="molinf"),"363",IF(RIGHT(U162,4)="netp","364",IF(RIGHT(U162,4)="cmtr","365",IF(LEFT(U162,4)="form","873",IF(RIGHT(U162,7)="ce-cppt","902",""))))))))))</f>
        <v/>
      </c>
      <c r="U165" s="66" t="str">
        <f>IF(T165="","",IF(OR(T$3=Recap!$A$50,T$3=Recap!$A$51,T$3=Recap!$A$52,T$3=Recap!$A$53,T$3=Recap!$A$54,T$3=Recap!$A$55,T$3=Recap!$A$56,T$3=Recap!$A$57,T$3=Recap!$A$58,T$3=Recap!$A$59,T$3=Recap!$A$60,T$3=Recap!$A$61),(T164+U164)/1,T164+U164))</f>
        <v/>
      </c>
      <c r="V165" s="66" t="str">
        <f>IF(RIGHT(W162,4)="cuht","171",IF(RIGHT(W162,4)="netu","172",IF(RIGHT(W162,4)="auht","173",IF(OR(RIGHT(W162,4)="ppou",RIGHT(W162,5)="prepa"),"360",IF(RIGHT(W162,4)="cpou","361",IF(OR(RIGHT(W162,4)="apou",RIGHT(W162,6)="molinf"),"363",IF(RIGHT(W162,4)="netp","364",IF(RIGHT(W162,4)="cmtr","365",IF(LEFT(W162,4)="form","873",IF(RIGHT(W162,7)="ce-cppt","902",""))))))))))</f>
        <v>363</v>
      </c>
      <c r="W165" s="66">
        <f ca="1">IF(V165="","",IF(OR(V$3=Recap!$A$50,V$3=Recap!$A$51,V$3=Recap!$A$52,V$3=Recap!$A$53,V$3=Recap!$A$54,V$3=Recap!$A$55,V$3=Recap!$A$56,V$3=Recap!$A$57,V$3=Recap!$A$58,V$3=Recap!$A$59,V$3=Recap!$A$60,V$3=Recap!$A$61),(V164+W164)/1,V164+W164))</f>
        <v>0.31666666666666671</v>
      </c>
      <c r="X165" s="66" t="str">
        <f>IF(RIGHT(Y162,4)="cuht","171",IF(RIGHT(Y162,4)="netu","172",IF(RIGHT(Y162,4)="auht","173",IF(OR(RIGHT(Y162,4)="ppou",RIGHT(Y162,5)="prepa"),"360",IF(RIGHT(Y162,4)="cpou","361",IF(OR(RIGHT(Y162,4)="apou",RIGHT(Y162,6)="molinf"),"363",IF(RIGHT(Y162,4)="netp","364",IF(RIGHT(Y162,4)="cmtr","365",IF(LEFT(Y162,4)="form","873",IF(RIGHT(Y162,7)="ce-cppt","902",""))))))))))</f>
        <v>363</v>
      </c>
      <c r="Y165" s="66">
        <f ca="1">IF(X165="","",IF(OR(X$3=Recap!$A$50,X$3=Recap!$A$51,X$3=Recap!$A$52,X$3=Recap!$A$53,X$3=Recap!$A$54,X$3=Recap!$A$55,X$3=Recap!$A$56,X$3=Recap!$A$57,X$3=Recap!$A$58,X$3=Recap!$A$59,X$3=Recap!$A$60,X$3=Recap!$A$61),(X164+Y164)/1,X164+Y164))</f>
        <v>0.31666666666666671</v>
      </c>
      <c r="Z165" s="86" t="str">
        <f>IF(RIGHT(AA162,4)="cuht","171",IF(RIGHT(AA162,4)="netu","172",IF(RIGHT(AA162,4)="auht","173",IF(OR(RIGHT(AA162,4)="ppou",RIGHT(AA162,5)="prepa"),"360",IF(RIGHT(AA162,4)="cpou","361",IF(OR(RIGHT(AA162,4)="apou",RIGHT(AA162,6)="molinf"),"363",IF(RIGHT(AA162,4)="netp","364",IF(RIGHT(AA162,4)="cmtr","365",IF(LEFT(AA162,4)="form","873",IF(RIGHT(AA162,7)="ce-cppt","902",""))))))))))</f>
        <v/>
      </c>
      <c r="AA165" s="86" t="str">
        <f>IF(Z165="","",IF(OR(Z$3=Recap!$A$50,Z$3=Recap!$A$51,Z$3=Recap!$A$52,Z$3=Recap!$A$53,Z$3=Recap!$A$54,Z$3=Recap!$A$55,Z$3=Recap!$A$56,Z$3=Recap!$A$57,Z$3=Recap!$A$58,Z$3=Recap!$A$59,Z$3=Recap!$A$60,Z$3=Recap!$A$61),(Z164+AA164)/1,Z164+AA164))</f>
        <v/>
      </c>
      <c r="AB165" s="86" t="str">
        <f>IF(RIGHT(AC162,4)="cuht","171",IF(RIGHT(AC162,4)="netu","172",IF(RIGHT(AC162,4)="auht","173",IF(OR(RIGHT(AC162,4)="ppou",RIGHT(AC162,5)="prepa"),"360",IF(RIGHT(AC162,4)="cpou","361",IF(OR(RIGHT(AC162,4)="apou",RIGHT(AC162,6)="molinf"),"363",IF(RIGHT(AC162,4)="netp","364",IF(RIGHT(AC162,4)="cmtr","365",IF(LEFT(AC162,4)="form","873",IF(RIGHT(AC162,7)="ce-cppt","902",""))))))))))</f>
        <v/>
      </c>
      <c r="AC165" s="86" t="str">
        <f>IF(AB165="","",IF(OR(AB$3=Recap!$A$50,AB$3=Recap!$A$51,AB$3=Recap!$A$52,AB$3=Recap!$A$53,AB$3=Recap!$A$54,AB$3=Recap!$A$55,AB$3=Recap!$A$56,AB$3=Recap!$A$57,AB$3=Recap!$A$58,AB$3=Recap!$A$59,AB$3=Recap!$A$60,AB$3=Recap!$A$61),(AB164+AC164)/1,AB164+AC164))</f>
        <v/>
      </c>
      <c r="AD165" s="61"/>
      <c r="AE165" s="66" t="str">
        <f>IF(RIGHT(AF162,4)="cuht","171",IF(RIGHT(AF162,4)="netu","172",IF(RIGHT(AF162,4)="auht","173",IF(OR(RIGHT(AF162,4)="ppou",RIGHT(AF162,5)="prepa"),"360",IF(RIGHT(AF162,4)="cpou","361",IF(OR(RIGHT(AF162,4)="apou",RIGHT(AF162,6)="molinf"),"363",IF(RIGHT(AF162,4)="netp","364",IF(RIGHT(AF162,4)="cmtr","365",IF(LEFT(AF162,4)="form","873",IF(RIGHT(AF162,7)="ce-cppt","902",""))))))))))</f>
        <v/>
      </c>
      <c r="AF165" s="66" t="str">
        <f>IF(AE165="","",IF(OR(AE$3=Recap!$A$50,AE$3=Recap!$A$51,AE$3=Recap!$A$52,AE$3=Recap!$A$53,AE$3=Recap!$A$54,AE$3=Recap!$A$55,AE$3=Recap!$A$56,AE$3=Recap!$A$57,AE$3=Recap!$A$58,AE$3=Recap!$A$59,AE$3=Recap!$A$60,AE$3=Recap!$A$61),(AE164+AF164)/1,AE164+AF164))</f>
        <v/>
      </c>
      <c r="AG165" s="66" t="str">
        <f>IF(RIGHT(AH162,4)="cuht","171",IF(RIGHT(AH162,4)="netu","172",IF(RIGHT(AH162,4)="auht","173",IF(OR(RIGHT(AH162,4)="ppou",RIGHT(AH162,5)="prepa"),"360",IF(RIGHT(AH162,4)="cpou","361",IF(OR(RIGHT(AH162,4)="apou",RIGHT(AH162,6)="molinf"),"363",IF(RIGHT(AH162,4)="netp","364",IF(RIGHT(AH162,4)="cmtr","365",IF(LEFT(AH162,4)="form","873",IF(RIGHT(AH162,7)="ce-cppt","902",""))))))))))</f>
        <v/>
      </c>
      <c r="AH165" s="66" t="str">
        <f>IF(AG165="","",IF(OR(AG$3=Recap!$A$50,AG$3=Recap!$A$51,AG$3=Recap!$A$52,AG$3=Recap!$A$53,AG$3=Recap!$A$54,AG$3=Recap!$A$55,AG$3=Recap!$A$56,AG$3=Recap!$A$57,AG$3=Recap!$A$58,AG$3=Recap!$A$59,AG$3=Recap!$A$60,AG$3=Recap!$A$61),(AG164+AH164)/1,AG164+AH164))</f>
        <v/>
      </c>
      <c r="AI165" s="66" t="str">
        <f>IF(RIGHT(AJ162,4)="cuht","171",IF(RIGHT(AJ162,4)="netu","172",IF(RIGHT(AJ162,4)="auht","173",IF(OR(RIGHT(AJ162,4)="ppou",RIGHT(AJ162,5)="prepa"),"360",IF(RIGHT(AJ162,4)="cpou","361",IF(OR(RIGHT(AJ162,4)="apou",RIGHT(AJ162,6)="molinf"),"363",IF(RIGHT(AJ162,4)="netp","364",IF(RIGHT(AJ162,4)="cmtr","365",IF(LEFT(AJ162,4)="form","873",IF(RIGHT(AJ162,7)="ce-cppt","902",""))))))))))</f>
        <v/>
      </c>
      <c r="AJ165" s="66" t="str">
        <f>IF(AI165="","",IF(OR(AI$3=Recap!$A$50,AI$3=Recap!$A$51,AI$3=Recap!$A$52,AI$3=Recap!$A$53,AI$3=Recap!$A$54,AI$3=Recap!$A$55,AI$3=Recap!$A$56,AI$3=Recap!$A$57,AI$3=Recap!$A$58,AI$3=Recap!$A$59,AI$3=Recap!$A$60,AI$3=Recap!$A$61),(AI164+AJ164)/1,AI164+AJ164))</f>
        <v/>
      </c>
      <c r="AK165" s="66" t="str">
        <f>IF(RIGHT(AL162,4)="cuht","171",IF(RIGHT(AL162,4)="netu","172",IF(RIGHT(AL162,4)="auht","173",IF(OR(RIGHT(AL162,4)="ppou",RIGHT(AL162,5)="prepa"),"360",IF(RIGHT(AL162,4)="cpou","361",IF(OR(RIGHT(AL162,4)="apou",RIGHT(AL162,6)="molinf"),"363",IF(RIGHT(AL162,4)="netp","364",IF(RIGHT(AL162,4)="cmtr","365",IF(LEFT(AL162,4)="form","873",IF(RIGHT(AL162,7)="ce-cppt","902",""))))))))))</f>
        <v/>
      </c>
      <c r="AL165" s="66" t="str">
        <f>IF(AK165="","",IF(OR(AK$3=Recap!$A$50,AK$3=Recap!$A$51,AK$3=Recap!$A$52,AK$3=Recap!$A$53,AK$3=Recap!$A$54,AK$3=Recap!$A$55,AK$3=Recap!$A$56,AK$3=Recap!$A$57,AK$3=Recap!$A$58,AK$3=Recap!$A$59,AK$3=Recap!$A$60,AK$3=Recap!$A$61),(AK164+AL164)/1,AK164+AL164))</f>
        <v/>
      </c>
      <c r="AM165" s="66" t="str">
        <f>IF(RIGHT(AN162,4)="cuht","171",IF(RIGHT(AN162,4)="netu","172",IF(RIGHT(AN162,4)="auht","173",IF(OR(RIGHT(AN162,4)="ppou",RIGHT(AN162,5)="prepa"),"360",IF(RIGHT(AN162,4)="cpou","361",IF(OR(RIGHT(AN162,4)="apou",RIGHT(AN162,6)="molinf"),"363",IF(RIGHT(AN162,4)="netp","364",IF(RIGHT(AN162,4)="cmtr","365",IF(LEFT(AN162,4)="form","873",IF(RIGHT(AN162,7)="ce-cppt","902",""))))))))))</f>
        <v/>
      </c>
      <c r="AN165" s="66" t="str">
        <f>IF(AM165="","",IF(OR(AM$3=Recap!$A$50,AM$3=Recap!$A$51,AM$3=Recap!$A$52,AM$3=Recap!$A$53,AM$3=Recap!$A$54,AM$3=Recap!$A$55,AM$3=Recap!$A$56,AM$3=Recap!$A$57,AM$3=Recap!$A$58,AM$3=Recap!$A$59,AM$3=Recap!$A$60,AM$3=Recap!$A$61),(AM164+AN164)/1,AM164+AN164))</f>
        <v/>
      </c>
      <c r="AO165" s="86" t="str">
        <f>IF(RIGHT(AP162,4)="cuht","171",IF(RIGHT(AP162,4)="netu","172",IF(RIGHT(AP162,4)="auht","173",IF(OR(RIGHT(AP162,4)="ppou",RIGHT(AP162,5)="prepa"),"360",IF(RIGHT(AP162,4)="cpou","361",IF(OR(RIGHT(AP162,4)="apou",RIGHT(AP162,6)="molinf"),"363",IF(RIGHT(AP162,4)="netp","364",IF(RIGHT(AP162,4)="cmtr","365",IF(LEFT(AP162,4)="form","873",IF(RIGHT(AP162,7)="ce-cppt","902",""))))))))))</f>
        <v/>
      </c>
      <c r="AP165" s="86" t="str">
        <f>IF(AO165="","",IF(OR(AO$3=Recap!$A$50,AO$3=Recap!$A$51,AO$3=Recap!$A$52,AO$3=Recap!$A$53,AO$3=Recap!$A$54,AO$3=Recap!$A$55,AO$3=Recap!$A$56,AO$3=Recap!$A$57,AO$3=Recap!$A$58,AO$3=Recap!$A$59,AO$3=Recap!$A$60,AO$3=Recap!$A$61),(AO164+AP164)/1,AO164+AP164))</f>
        <v/>
      </c>
      <c r="AQ165" s="86" t="str">
        <f>IF(RIGHT(AR162,4)="cuht","171",IF(RIGHT(AR162,4)="netu","172",IF(RIGHT(AR162,4)="auht","173",IF(OR(RIGHT(AR162,4)="ppou",RIGHT(AR162,5)="prepa"),"360",IF(RIGHT(AR162,4)="cpou","361",IF(OR(RIGHT(AR162,4)="apou",RIGHT(AR162,6)="molinf"),"363",IF(RIGHT(AR162,4)="netp","364",IF(RIGHT(AR162,4)="cmtr","365",IF(LEFT(AR162,4)="form","873",IF(RIGHT(AR162,7)="ce-cppt","902",""))))))))))</f>
        <v/>
      </c>
      <c r="AR165" s="86" t="str">
        <f>IF(AQ165="","",IF(OR(AQ$3=Recap!$A$50,AQ$3=Recap!$A$51,AQ$3=Recap!$A$52,AQ$3=Recap!$A$53,AQ$3=Recap!$A$54,AQ$3=Recap!$A$55,AQ$3=Recap!$A$56,AQ$3=Recap!$A$57,AQ$3=Recap!$A$58,AQ$3=Recap!$A$59,AQ$3=Recap!$A$60,AQ$3=Recap!$A$61),(AQ164+AR164)/1,AQ164+AR164))</f>
        <v/>
      </c>
      <c r="AS165" s="61"/>
      <c r="AT165" s="66" t="str">
        <f>IF(RIGHT(AU162,4)="cuht","171",IF(RIGHT(AU162,4)="netu","172",IF(RIGHT(AU162,4)="auht","173",IF(OR(RIGHT(AU162,4)="ppou",RIGHT(AU162,5)="prepa"),"360",IF(RIGHT(AU162,4)="cpou","361",IF(OR(RIGHT(AU162,4)="apou",RIGHT(AU162,6)="molinf"),"363",IF(RIGHT(AU162,4)="netp","364",IF(RIGHT(AU162,4)="cmtr","365",IF(LEFT(AU162,4)="form","873",IF(RIGHT(AU162,7)="ce-cppt","902",""))))))))))</f>
        <v/>
      </c>
      <c r="AU165" s="66" t="str">
        <f>IF(AT165="","",IF(OR(AT$3=Recap!$A$50,AT$3=Recap!$A$51,AT$3=Recap!$A$52,AT$3=Recap!$A$53,AT$3=Recap!$A$54,AT$3=Recap!$A$55,AT$3=Recap!$A$56,AT$3=Recap!$A$57,AT$3=Recap!$A$58,AT$3=Recap!$A$59,AT$3=Recap!$A$60,AT$3=Recap!$A$61),(AT164+AU164)/1,AT164+AU164))</f>
        <v/>
      </c>
      <c r="AV165" s="66" t="str">
        <f>IF(RIGHT(AW162,4)="cuht","171",IF(RIGHT(AW162,4)="netu","172",IF(RIGHT(AW162,4)="auht","173",IF(OR(RIGHT(AW162,4)="ppou",RIGHT(AW162,5)="prepa"),"360",IF(RIGHT(AW162,4)="cpou","361",IF(OR(RIGHT(AW162,4)="apou",RIGHT(AW162,6)="molinf"),"363",IF(RIGHT(AW162,4)="netp","364",IF(RIGHT(AW162,4)="cmtr","365",IF(LEFT(AW162,4)="form","873",IF(RIGHT(AW162,7)="ce-cppt","902",""))))))))))</f>
        <v/>
      </c>
      <c r="AW165" s="66" t="str">
        <f>IF(AV165="","",IF(OR(AV$3=Recap!$A$50,AV$3=Recap!$A$51,AV$3=Recap!$A$52,AV$3=Recap!$A$53,AV$3=Recap!$A$54,AV$3=Recap!$A$55,AV$3=Recap!$A$56,AV$3=Recap!$A$57,AV$3=Recap!$A$58,AV$3=Recap!$A$59,AV$3=Recap!$A$60,AV$3=Recap!$A$61),(AV164+AW164)/1,AV164+AW164))</f>
        <v/>
      </c>
      <c r="AX165" s="66" t="str">
        <f>IF(RIGHT(AY162,4)="cuht","171",IF(RIGHT(AY162,4)="netu","172",IF(RIGHT(AY162,4)="auht","173",IF(OR(RIGHT(AY162,4)="ppou",RIGHT(AY162,5)="prepa"),"360",IF(RIGHT(AY162,4)="cpou","361",IF(OR(RIGHT(AY162,4)="apou",RIGHT(AY162,6)="molinf"),"363",IF(RIGHT(AY162,4)="netp","364",IF(RIGHT(AY162,4)="cmtr","365",IF(LEFT(AY162,4)="form","873",IF(RIGHT(AY162,7)="ce-cppt","902",""))))))))))</f>
        <v/>
      </c>
      <c r="AY165" s="66" t="str">
        <f>IF(AX165="","",IF(OR(AX$3=Recap!$A$50,AX$3=Recap!$A$51,AX$3=Recap!$A$52,AX$3=Recap!$A$53,AX$3=Recap!$A$54,AX$3=Recap!$A$55,AX$3=Recap!$A$56,AX$3=Recap!$A$57,AX$3=Recap!$A$58,AX$3=Recap!$A$59,AX$3=Recap!$A$60,AX$3=Recap!$A$61),(AX164+AY164)/1,AX164+AY164))</f>
        <v/>
      </c>
      <c r="AZ165" s="66" t="str">
        <f>IF(RIGHT(BA162,4)="cuht","171",IF(RIGHT(BA162,4)="netu","172",IF(RIGHT(BA162,4)="auht","173",IF(OR(RIGHT(BA162,4)="ppou",RIGHT(BA162,5)="prepa"),"360",IF(RIGHT(BA162,4)="cpou","361",IF(OR(RIGHT(BA162,4)="apou",RIGHT(BA162,6)="molinf"),"363",IF(RIGHT(BA162,4)="netp","364",IF(RIGHT(BA162,4)="cmtr","365",IF(LEFT(BA162,4)="form","873",IF(RIGHT(BA162,7)="ce-cppt","902",""))))))))))</f>
        <v/>
      </c>
      <c r="BA165" s="66" t="str">
        <f>IF(AZ165="","",IF(OR(AZ$3=Recap!$A$50,AZ$3=Recap!$A$51,AZ$3=Recap!$A$52,AZ$3=Recap!$A$53,AZ$3=Recap!$A$54,AZ$3=Recap!$A$55,AZ$3=Recap!$A$56,AZ$3=Recap!$A$57,AZ$3=Recap!$A$58,AZ$3=Recap!$A$59,AZ$3=Recap!$A$60,AZ$3=Recap!$A$61),(AZ164+BA164)/1,AZ164+BA164))</f>
        <v/>
      </c>
      <c r="BB165" s="66" t="str">
        <f>IF(RIGHT(BC162,4)="cuht","171",IF(RIGHT(BC162,4)="netu","172",IF(RIGHT(BC162,4)="auht","173",IF(OR(RIGHT(BC162,4)="ppou",RIGHT(BC162,5)="prepa"),"360",IF(RIGHT(BC162,4)="cpou","361",IF(OR(RIGHT(BC162,4)="apou",RIGHT(BC162,6)="molinf"),"363",IF(RIGHT(BC162,4)="netp","364",IF(RIGHT(BC162,4)="cmtr","365",IF(LEFT(BC162,4)="form","873",IF(RIGHT(BC162,7)="ce-cppt","902",""))))))))))</f>
        <v/>
      </c>
      <c r="BC165" s="66" t="str">
        <f>IF(BB165="","",IF(OR(BB$3=Recap!$A$50,BB$3=Recap!$A$51,BB$3=Recap!$A$52,BB$3=Recap!$A$53,BB$3=Recap!$A$54,BB$3=Recap!$A$55,BB$3=Recap!$A$56,BB$3=Recap!$A$57,BB$3=Recap!$A$58,BB$3=Recap!$A$59,BB$3=Recap!$A$60,BB$3=Recap!$A$61),(BB164+BC164)/1,BB164+BC164))</f>
        <v/>
      </c>
      <c r="BD165" s="66" t="str">
        <f>IF(RIGHT(BE162,4)="cuht","171",IF(RIGHT(BE162,4)="netu","172",IF(RIGHT(BE162,4)="auht","173",IF(OR(RIGHT(BE162,4)="ppou",RIGHT(BE162,5)="prepa"),"360",IF(RIGHT(BE162,4)="cpou","361",IF(OR(RIGHT(BE162,4)="apou",RIGHT(BE162,6)="molinf"),"363",IF(RIGHT(BE162,4)="netp","364",IF(RIGHT(BE162,4)="cmtr","365",IF(LEFT(BE162,4)="form","873",IF(RIGHT(BE162,7)="ce-cppt","902",""))))))))))</f>
        <v/>
      </c>
      <c r="BE165" s="66" t="str">
        <f>IF(BD165="","",IF(OR(BD$3=Recap!$A$50,BD$3=Recap!$A$51,BD$3=Recap!$A$52,BD$3=Recap!$A$53,BD$3=Recap!$A$54,BD$3=Recap!$A$55,BD$3=Recap!$A$56,BD$3=Recap!$A$57,BD$3=Recap!$A$58,BD$3=Recap!$A$59,BD$3=Recap!$A$60,BD$3=Recap!$A$61),(BD164+BE164)/1,BD164+BE164))</f>
        <v/>
      </c>
      <c r="BF165" s="66" t="str">
        <f>IF(RIGHT(BG162,4)="cuht","171",IF(RIGHT(BG162,4)="netu","172",IF(RIGHT(BG162,4)="auht","173",IF(OR(RIGHT(BG162,4)="ppou",RIGHT(BG162,5)="prepa"),"360",IF(RIGHT(BG162,4)="cpou","361",IF(OR(RIGHT(BG162,4)="apou",RIGHT(BG162,6)="molinf"),"363",IF(RIGHT(BG162,4)="netp","364",IF(RIGHT(BG162,4)="cmtr","365",IF(LEFT(BG162,4)="form","873",IF(RIGHT(BG162,7)="ce-cppt","902",""))))))))))</f>
        <v/>
      </c>
      <c r="BG165" s="66" t="str">
        <f>IF(BF165="","",IF(OR(BF$3=Recap!$A$50,BF$3=Recap!$A$51,BF$3=Recap!$A$52,BF$3=Recap!$A$53,BF$3=Recap!$A$54,BF$3=Recap!$A$55,BF$3=Recap!$A$56,BF$3=Recap!$A$57,BF$3=Recap!$A$58,BF$3=Recap!$A$59,BF$3=Recap!$A$60,BF$3=Recap!$A$61),(BF164+BG164)/1,BF164+BG164))</f>
        <v/>
      </c>
      <c r="BH165" s="12"/>
    </row>
    <row r="166" spans="1:60" ht="14.4" customHeight="1" x14ac:dyDescent="0.3">
      <c r="A166" s="125" t="s">
        <v>94</v>
      </c>
      <c r="B166" s="67"/>
      <c r="C166" s="120"/>
      <c r="D166" s="68"/>
      <c r="E166" s="120"/>
      <c r="F166" s="68"/>
      <c r="G166" s="120"/>
      <c r="H166" s="68"/>
      <c r="I166" s="120"/>
      <c r="J166" s="68"/>
      <c r="K166" s="120"/>
      <c r="L166" s="68"/>
      <c r="M166" s="120"/>
      <c r="N166" s="68"/>
      <c r="O166" s="128"/>
      <c r="P166" s="55">
        <v>0.33333333333333331</v>
      </c>
      <c r="Q166" s="106" t="s">
        <v>45</v>
      </c>
      <c r="R166" s="57"/>
      <c r="S166" s="106"/>
      <c r="T166" s="57"/>
      <c r="U166" s="106"/>
      <c r="V166" s="57"/>
      <c r="W166" s="106"/>
      <c r="X166" s="57"/>
      <c r="Y166" s="106"/>
      <c r="Z166" s="79"/>
      <c r="AA166" s="116"/>
      <c r="AB166" s="79"/>
      <c r="AC166" s="118"/>
      <c r="AD166" s="97">
        <f ca="1">SUM(P168:AC168)</f>
        <v>0.36458333333333331</v>
      </c>
      <c r="AE166" s="55"/>
      <c r="AF166" s="106"/>
      <c r="AG166" s="79"/>
      <c r="AH166" s="116"/>
      <c r="AI166" s="57"/>
      <c r="AJ166" s="106"/>
      <c r="AK166" s="57"/>
      <c r="AL166" s="106"/>
      <c r="AM166" s="57"/>
      <c r="AN166" s="106"/>
      <c r="AO166" s="79"/>
      <c r="AP166" s="116"/>
      <c r="AQ166" s="79"/>
      <c r="AR166" s="118"/>
      <c r="AS166" s="97">
        <f ca="1">SUM(AE168:AR168)</f>
        <v>0</v>
      </c>
      <c r="AT166" s="55"/>
      <c r="AU166" s="106"/>
      <c r="AV166" s="57"/>
      <c r="AW166" s="106"/>
      <c r="AX166" s="57"/>
      <c r="AY166" s="106"/>
      <c r="AZ166" s="57"/>
      <c r="BA166" s="106"/>
      <c r="BB166" s="57"/>
      <c r="BC166" s="106"/>
      <c r="BD166" s="57"/>
      <c r="BE166" s="106"/>
      <c r="BF166" s="57"/>
      <c r="BG166" s="122"/>
      <c r="BH166" s="124">
        <f ca="1">SUM(AT168:BG168)</f>
        <v>0</v>
      </c>
    </row>
    <row r="167" spans="1:60" ht="16.2" customHeight="1" thickBot="1" x14ac:dyDescent="0.35">
      <c r="A167" s="127"/>
      <c r="B167" s="69"/>
      <c r="C167" s="121"/>
      <c r="D167" s="70"/>
      <c r="E167" s="121"/>
      <c r="F167" s="70"/>
      <c r="G167" s="121"/>
      <c r="H167" s="70"/>
      <c r="I167" s="121"/>
      <c r="J167" s="70"/>
      <c r="K167" s="121"/>
      <c r="L167" s="70"/>
      <c r="M167" s="121"/>
      <c r="N167" s="70"/>
      <c r="O167" s="129"/>
      <c r="P167" s="77">
        <v>0.72916666666666663</v>
      </c>
      <c r="Q167" s="107"/>
      <c r="R167" s="58"/>
      <c r="S167" s="107"/>
      <c r="T167" s="58"/>
      <c r="U167" s="107"/>
      <c r="V167" s="58"/>
      <c r="W167" s="107"/>
      <c r="X167" s="58"/>
      <c r="Y167" s="107"/>
      <c r="Z167" s="80"/>
      <c r="AA167" s="117"/>
      <c r="AB167" s="80"/>
      <c r="AC167" s="119"/>
      <c r="AD167" s="97"/>
      <c r="AE167" s="56"/>
      <c r="AF167" s="107"/>
      <c r="AG167" s="80"/>
      <c r="AH167" s="117"/>
      <c r="AI167" s="58"/>
      <c r="AJ167" s="107"/>
      <c r="AK167" s="58"/>
      <c r="AL167" s="107"/>
      <c r="AM167" s="58"/>
      <c r="AN167" s="107"/>
      <c r="AO167" s="80"/>
      <c r="AP167" s="117"/>
      <c r="AQ167" s="80"/>
      <c r="AR167" s="119"/>
      <c r="AS167" s="97"/>
      <c r="AT167" s="56"/>
      <c r="AU167" s="107"/>
      <c r="AV167" s="58"/>
      <c r="AW167" s="107"/>
      <c r="AX167" s="58"/>
      <c r="AY167" s="107"/>
      <c r="AZ167" s="58"/>
      <c r="BA167" s="107"/>
      <c r="BB167" s="58"/>
      <c r="BC167" s="107"/>
      <c r="BD167" s="58"/>
      <c r="BE167" s="107"/>
      <c r="BF167" s="58"/>
      <c r="BG167" s="123"/>
      <c r="BH167" s="124"/>
    </row>
    <row r="168" spans="1:60" ht="15" customHeight="1" x14ac:dyDescent="0.35">
      <c r="A168" s="52"/>
      <c r="B168" s="66">
        <f ca="1">IF(B$3&gt;$BI$4,0,IF(OR(ISBLANK(B166),ISBLANK(B167),ISBLANK(C166),LEFT(C166,4)="jour",LEFT(C166,4)="form"),0,IF(COUNTIF(fériés,B$3)&gt;0,MOD((B167-B166),1)*1,MOD((B167-B166),1))))</f>
        <v>0</v>
      </c>
      <c r="C168" s="66">
        <f ca="1">IF(B$3&gt;$BI$4,0,IF(AND(ISNUMBER(B166),ISNUMBER(B167),OR(LEFT(C166,4)="jour",LEFT(C166,4)="form")),IF(COUNTIF(fériés,B$3)&gt;0,MOD(-$BH$4+(B167-B166),1)*1,MOD(-$BH$4+(B167-B166),1)),IF(AND(ISBLANK(B166),ISBLANK(B167)),IF(OR(C166="r",C166="c",C166="a",C166="m",C166="f",C166="cp",C166="s",C166="congé parent"),$BH$3,0),0)))</f>
        <v>0</v>
      </c>
      <c r="D168" s="66">
        <f ca="1">IF(D$3&gt;$BI$4,0,IF(OR(ISBLANK(D166),ISBLANK(D167),ISBLANK(E166),LEFT(E166,4)="jour",LEFT(E166,4)="form"),0,IF(COUNTIF(fériés,D$3)&gt;0,MOD((D167-D166),1)*1,MOD((D167-D166),1))))</f>
        <v>0</v>
      </c>
      <c r="E168" s="66">
        <f ca="1">IF(D$3&gt;$BI$4,0,IF(AND(ISNUMBER(D166),ISNUMBER(D167),OR(LEFT(E166,4)="jour",LEFT(E166,4)="form")),IF(COUNTIF(fériés,D$3)&gt;0,MOD(-$BH$4+(D167-D166),1)*1,MOD(-$BH$4+(D167-D166),1)),IF(AND(ISBLANK(D166),ISBLANK(D167)),IF(OR(E166="r",E166="c",E166="a",E166="m",E166="f",E166="cp",E166="s",E166="congé parent"),$BH$3,0),0)))</f>
        <v>0</v>
      </c>
      <c r="F168" s="66">
        <f ca="1">IF(F$3&gt;$BI$4,0,IF(OR(ISBLANK(F166),ISBLANK(F167),ISBLANK(G166),LEFT(G166,4)="jour",LEFT(G166,4)="form"),0,IF(COUNTIF(fériés,F$3)&gt;0,MOD((F167-F166),1)*1,MOD((F167-F166),1))))</f>
        <v>0</v>
      </c>
      <c r="G168" s="66">
        <f ca="1">IF(F$3&gt;$BI$4,0,IF(AND(ISNUMBER(F166),ISNUMBER(F167),OR(LEFT(G166,4)="jour",LEFT(G166,4)="form")),IF(COUNTIF(fériés,F$3)&gt;0,MOD(-$BH$4+(F167-F166),1)*1,MOD(-$BH$4+(F167-F166),1)),IF(AND(ISBLANK(F166),ISBLANK(F167)),IF(OR(G166="r",G166="c",G166="a",G166="m",G166="f",G166="cp",G166="s",G166="congé parent"),$BH$3,0),0)))</f>
        <v>0</v>
      </c>
      <c r="H168" s="66">
        <f ca="1">IF(H$3&gt;$BI$4,0,IF(OR(ISBLANK(H166),ISBLANK(H167),ISBLANK(I166),LEFT(I166,4)="jour",LEFT(I166,4)="form"),0,IF(COUNTIF(fériés,H$3)&gt;0,MOD((H167-H166),1)*1,MOD((H167-H166),1))))</f>
        <v>0</v>
      </c>
      <c r="I168" s="66">
        <f ca="1">IF(H$3&gt;$BI$4,0,IF(AND(ISNUMBER(H166),ISNUMBER(H167),OR(LEFT(I166,4)="jour",LEFT(I166,4)="form")),IF(COUNTIF(fériés,H$3)&gt;0,MOD(-$BH$4+(H167-H166),1)*1,MOD(-$BH$4+(H167-H166),1)),IF(AND(ISBLANK(H166),ISBLANK(H167)),IF(OR(I166="r",I166="c",I166="a",I166="m",I166="f",I166="cp",I166="s",I166="congé parent"),$BH$3,0),0)))</f>
        <v>0</v>
      </c>
      <c r="J168" s="66">
        <f ca="1">IF(J$3&gt;$BI$4,0,IF(OR(ISBLANK(J166),ISBLANK(J167),ISBLANK(K166),LEFT(K166,4)="jour",LEFT(K166,4)="form"),0,IF(COUNTIF(fériés,J$3)&gt;0,MOD((J167-J166),1)*1,MOD((J167-J166),1))))</f>
        <v>0</v>
      </c>
      <c r="K168" s="66">
        <f ca="1">IF(J$3&gt;$BI$4,0,IF(AND(ISNUMBER(J166),ISNUMBER(J167),OR(LEFT(K166,4)="jour",LEFT(K166,4)="form")),IF(COUNTIF(fériés,J$3)&gt;0,MOD(-$BH$4+(J167-J166),1)*1,MOD(-$BH$4+(J167-J166),1)),IF(AND(ISBLANK(J166),ISBLANK(J167)),IF(OR(K166="r",K166="c",K166="a",K166="m",K166="f",K166="cp",K166="s",K166="congé parent"),$BH$3,0),0)))</f>
        <v>0</v>
      </c>
      <c r="L168" s="66">
        <f ca="1">IF(L$3&gt;$BI$4,0,IF(OR(ISBLANK(L166),ISBLANK(L167),ISBLANK(M166),LEFT(M166,4)="jour",LEFT(M166,4)="form"),0,IF(COUNTIF(fériés,L$3)&gt;0,MOD((L167-L166),1)*1,MOD((L167-L166),1))))</f>
        <v>0</v>
      </c>
      <c r="M168" s="66">
        <f ca="1">IF(L$3&gt;$BI$4,0,IF(AND(ISNUMBER(L166),ISNUMBER(L167),OR(LEFT(M166,4)="jour",LEFT(M166,4)="form")),IF(COUNTIF(fériés,L$3)&gt;0,MOD(-$BH$4+(L167-L166),1)*1,MOD(-$BH$4+(L167-L166),1)),IF(AND(ISBLANK(L166),ISBLANK(L167)),IF(OR(M166="r",M166="c",M166="a",M166="m",M166="f",M166="cp",M166="s",M166="congé parent"),$BH$3,0),0)))</f>
        <v>0</v>
      </c>
      <c r="N168" s="66">
        <f ca="1">IF(N$3&gt;$BI$4,0,IF(OR(ISBLANK(N166),ISBLANK(N167),ISBLANK(O166),LEFT(O166,4)="jour",LEFT(O166,4)="form"),0,IF(COUNTIF(fériés,N$3)&gt;0,MOD((N167-N166),1)*1,MOD((N167-N166),1))))</f>
        <v>0</v>
      </c>
      <c r="O168" s="66">
        <f ca="1">IF(N$3&gt;$BI$4,0,IF(AND(ISNUMBER(N166),ISNUMBER(N167),OR(LEFT(O166,4)="jour",LEFT(O166,4)="form")),IF(COUNTIF(fériés,N$3)&gt;0,MOD(-$BH$4+(N167-N166),1)*1,MOD(-$BH$4+(N167-N166),1)),IF(AND(ISBLANK(N166),ISBLANK(N167)),IF(OR(O166="r",O166="c",O166="a",O166="m",O166="f",O166="cp",O166="s",O166="congé parent"),$BH$3,0),0)))</f>
        <v>0</v>
      </c>
      <c r="P168" s="66">
        <f ca="1">IF(P$3&gt;$BI$4,0,IF(OR(ISBLANK(P166),ISBLANK(P167),ISBLANK(Q166),LEFT(Q166,4)="jour",LEFT(Q166,4)="form"),0,IF(COUNTIF(fériés,P$3)&gt;0,MOD((P167-P166),1)*1,MOD((P167-P166),1))))</f>
        <v>0</v>
      </c>
      <c r="Q168" s="66">
        <f ca="1">IF(P$3&gt;$BI$4,0,IF(AND(ISNUMBER(P166),ISNUMBER(P167),OR(LEFT(Q166,4)="jour",LEFT(Q166,4)="form")),IF(COUNTIF(fériés,P$3)&gt;0,MOD(-$BH$4+(P167-P166),1)*1,MOD(-$BH$4+(P167-P166),1)),IF(AND(ISBLANK(P166),ISBLANK(P167)),IF(OR(Q166="r",Q166="c",Q166="a",Q166="m",Q166="f",Q166="cp",Q166="s",Q166="congé parent"),$BH$3,0),0)))</f>
        <v>0.36458333333333331</v>
      </c>
      <c r="R168" s="66">
        <f ca="1">IF(R$3&gt;$BI$4,0,IF(OR(ISBLANK(R166),ISBLANK(R167),ISBLANK(S166),LEFT(S166,4)="jour",LEFT(S166,4)="form"),0,IF(COUNTIF(fériés,R$3)&gt;0,MOD((R167-R166),1)*1,MOD((R167-R166),1))))</f>
        <v>0</v>
      </c>
      <c r="S168" s="66">
        <f ca="1">IF(R$3&gt;$BI$4,0,IF(AND(ISNUMBER(R166),ISNUMBER(R167),OR(LEFT(S166,4)="jour",LEFT(S166,4)="form")),IF(COUNTIF(fériés,R$3)&gt;0,MOD(-$BH$4+(R167-R166),1)*1,MOD(-$BH$4+(R167-R166),1)),IF(AND(ISBLANK(R166),ISBLANK(R167)),IF(OR(S166="r",S166="c",S166="a",S166="m",S166="f",S166="cp",S166="s",S166="congé parent"),$BH$3,0),0)))</f>
        <v>0</v>
      </c>
      <c r="T168" s="66">
        <f ca="1">IF(T$3&gt;$BI$4,0,IF(OR(ISBLANK(T166),ISBLANK(T167),ISBLANK(U166),LEFT(U166,4)="jour",LEFT(U166,4)="form"),0,IF(COUNTIF(fériés,T$3)&gt;0,MOD((T167-T166),1)*1,MOD((T167-T166),1))))</f>
        <v>0</v>
      </c>
      <c r="U168" s="66">
        <f ca="1">IF(T$3&gt;$BI$4,0,IF(AND(ISNUMBER(T166),ISNUMBER(T167),OR(LEFT(U166,4)="jour",LEFT(U166,4)="form")),IF(COUNTIF(fériés,T$3)&gt;0,MOD(-$BH$4+(T167-T166),1)*1,MOD(-$BH$4+(T167-T166),1)),IF(AND(ISBLANK(T166),ISBLANK(T167)),IF(OR(U166="r",U166="c",U166="a",U166="m",U166="f",U166="cp",U166="s",U166="congé parent"),$BH$3,0),0)))</f>
        <v>0</v>
      </c>
      <c r="V168" s="66">
        <f ca="1">IF(V$3&gt;$BI$4,0,IF(OR(ISBLANK(V166),ISBLANK(V167),ISBLANK(W166),LEFT(W166,4)="jour",LEFT(W166,4)="form"),0,IF(COUNTIF(fériés,V$3)&gt;0,MOD((V167-V166),1)*1,MOD((V167-V166),1))))</f>
        <v>0</v>
      </c>
      <c r="W168" s="66">
        <f ca="1">IF(V$3&gt;$BI$4,0,IF(AND(ISNUMBER(V166),ISNUMBER(V167),OR(LEFT(W166,4)="jour",LEFT(W166,4)="form")),IF(COUNTIF(fériés,V$3)&gt;0,MOD(-$BH$4+(V167-V166),1)*1,MOD(-$BH$4+(V167-V166),1)),IF(AND(ISBLANK(V166),ISBLANK(V167)),IF(OR(W166="r",W166="c",W166="a",W166="m",W166="f",W166="cp",W166="s",W166="congé parent"),$BH$3,0),0)))</f>
        <v>0</v>
      </c>
      <c r="X168" s="66">
        <f ca="1">IF(X$3&gt;$BI$4,0,IF(OR(ISBLANK(X166),ISBLANK(X167),ISBLANK(Y166),LEFT(Y166,4)="jour",LEFT(Y166,4)="form"),0,IF(COUNTIF(fériés,X$3)&gt;0,MOD((X167-X166),1)*1,MOD((X167-X166),1))))</f>
        <v>0</v>
      </c>
      <c r="Y168" s="66">
        <f ca="1">IF(X$3&gt;$BI$4,0,IF(AND(ISNUMBER(X166),ISNUMBER(X167),OR(LEFT(Y166,4)="jour",LEFT(Y166,4)="form")),IF(COUNTIF(fériés,X$3)&gt;0,MOD(-$BH$4+(X167-X166),1)*1,MOD(-$BH$4+(X167-X166),1)),IF(AND(ISBLANK(X166),ISBLANK(X167)),IF(OR(Y166="r",Y166="c",Y166="a",Y166="m",Y166="f",Y166="cp",Y166="s",Y166="congé parent"),$BH$3,0),0)))</f>
        <v>0</v>
      </c>
      <c r="Z168" s="86">
        <f ca="1">IF(Z$3&gt;$BI$4,0,IF(OR(ISBLANK(Z166),ISBLANK(Z167),ISBLANK(AA166),LEFT(AA166,4)="jour",LEFT(AA166,4)="form"),0,IF(COUNTIF(fériés,Z$3)&gt;0,MOD((Z167-Z166),1)*1,MOD((Z167-Z166),1))))</f>
        <v>0</v>
      </c>
      <c r="AA168" s="86">
        <f ca="1">IF(Z$3&gt;$BI$4,0,IF(AND(ISNUMBER(Z166),ISNUMBER(Z167),OR(LEFT(AA166,4)="jour",LEFT(AA166,4)="form")),IF(COUNTIF(fériés,Z$3)&gt;0,MOD(-$BH$4+(Z167-Z166),1)*1,MOD(-$BH$4+(Z167-Z166),1)),IF(AND(ISBLANK(Z166),ISBLANK(Z167)),IF(OR(AA166="r",AA166="c",AA166="a",AA166="m",AA166="f",AA166="cp",AA166="s",AA166="congé parent"),$BH$3,0),0)))</f>
        <v>0</v>
      </c>
      <c r="AB168" s="86">
        <f ca="1">IF(AB$3&gt;$BI$4,0,IF(OR(ISBLANK(AB166),ISBLANK(AB167),ISBLANK(AC166),LEFT(AC166,4)="jour",LEFT(AC166,4)="form"),0,IF(COUNTIF(fériés,AB$3)&gt;0,MOD((AB167-AB166),1)*1,MOD((AB167-AB166),1))))</f>
        <v>0</v>
      </c>
      <c r="AC168" s="86">
        <f ca="1">IF(AB$3&gt;$BI$4,0,IF(AND(ISNUMBER(AB166),ISNUMBER(AB167),OR(LEFT(AC166,4)="jour",LEFT(AC166,4)="form")),IF(COUNTIF(fériés,AB$3)&gt;0,MOD(-$BH$4+(AB167-AB166),1)*1,MOD(-$BH$4+(AB167-AB166),1)),IF(AND(ISBLANK(AB166),ISBLANK(AB167)),IF(OR(AC166="r",AC166="c",AC166="a",AC166="m",AC166="f",AC166="cp",AC166="s",AC166="congé parent"),$BH$3,0),0)))</f>
        <v>0</v>
      </c>
      <c r="AD168" s="61"/>
      <c r="AE168" s="66">
        <f ca="1">IF(AE$3&gt;$BI$4,0,IF(OR(ISBLANK(AE166),ISBLANK(AE167),ISBLANK(AF166),LEFT(AF166,4)="jour",LEFT(AF166,4)="form"),0,IF(COUNTIF(fériés,AE$3)&gt;0,MOD((AE167-AE166),1)*1,MOD((AE167-AE166),1))))</f>
        <v>0</v>
      </c>
      <c r="AF168" s="66">
        <f ca="1">IF(AE$3&gt;$BI$4,0,IF(AND(ISNUMBER(AE166),ISNUMBER(AE167),OR(LEFT(AF166,4)="jour",LEFT(AF166,4)="form")),IF(COUNTIF(fériés,AE$3)&gt;0,MOD(-$BH$4+(AE167-AE166),1)*1,MOD(-$BH$4+(AE167-AE166),1)),IF(AND(ISBLANK(AE166),ISBLANK(AE167)),IF(OR(AF166="r",AF166="c",AF166="a",AF166="m",AF166="f",AF166="cp",AF166="s",AF166="congé parent"),$BH$3,0),0)))</f>
        <v>0</v>
      </c>
      <c r="AG168" s="86">
        <f ca="1">IF(AG$3&gt;$BI$4,0,IF(OR(ISBLANK(AG166),ISBLANK(AG167),ISBLANK(AH166),LEFT(AH166,4)="jour",LEFT(AH166,4)="form"),0,IF(COUNTIF(fériés,AG$3)&gt;0,MOD((AG167-AG166),1)*1,MOD((AG167-AG166),1))))</f>
        <v>0</v>
      </c>
      <c r="AH168" s="86">
        <f ca="1">IF(AG$3&gt;$BI$4,0,IF(AND(ISNUMBER(AG166),ISNUMBER(AG167),OR(LEFT(AH166,4)="jour",LEFT(AH166,4)="form")),IF(COUNTIF(fériés,AG$3)&gt;0,MOD(-$BH$4+(AG167-AG166),1)*1,MOD(-$BH$4+(AG167-AG166),1)),IF(AND(ISBLANK(AG166),ISBLANK(AG167)),IF(OR(AH166="r",AH166="c",AH166="a",AH166="m",AH166="f",AH166="cp",AH166="s",AH166="congé parent"),$BH$3,0),0)))</f>
        <v>0</v>
      </c>
      <c r="AI168" s="66">
        <f ca="1">IF(AI$3&gt;$BI$4,0,IF(OR(ISBLANK(AI166),ISBLANK(AI167),ISBLANK(AJ166),LEFT(AJ166,4)="jour",LEFT(AJ166,4)="form"),0,IF(COUNTIF(fériés,AI$3)&gt;0,MOD((AI167-AI166),1)*1,MOD((AI167-AI166),1))))</f>
        <v>0</v>
      </c>
      <c r="AJ168" s="66">
        <f ca="1">IF(AI$3&gt;$BI$4,0,IF(AND(ISNUMBER(AI166),ISNUMBER(AI167),OR(LEFT(AJ166,4)="jour",LEFT(AJ166,4)="form")),IF(COUNTIF(fériés,AI$3)&gt;0,MOD(-$BH$4+(AI167-AI166),1)*1,MOD(-$BH$4+(AI167-AI166),1)),IF(AND(ISBLANK(AI166),ISBLANK(AI167)),IF(OR(AJ166="r",AJ166="c",AJ166="a",AJ166="m",AJ166="f",AJ166="cp",AJ166="s",AJ166="congé parent"),$BH$3,0),0)))</f>
        <v>0</v>
      </c>
      <c r="AK168" s="66">
        <f ca="1">IF(AK$3&gt;$BI$4,0,IF(OR(ISBLANK(AK166),ISBLANK(AK167),ISBLANK(AL166),LEFT(AL166,4)="jour",LEFT(AL166,4)="form"),0,IF(COUNTIF(fériés,AK$3)&gt;0,MOD((AK167-AK166),1)*1,MOD((AK167-AK166),1))))</f>
        <v>0</v>
      </c>
      <c r="AL168" s="66">
        <f ca="1">IF(AK$3&gt;$BI$4,0,IF(AND(ISNUMBER(AK166),ISNUMBER(AK167),OR(LEFT(AL166,4)="jour",LEFT(AL166,4)="form")),IF(COUNTIF(fériés,AK$3)&gt;0,MOD(-$BH$4+(AK167-AK166),1)*1,MOD(-$BH$4+(AK167-AK166),1)),IF(AND(ISBLANK(AK166),ISBLANK(AK167)),IF(OR(AL166="r",AL166="c",AL166="a",AL166="m",AL166="f",AL166="cp",AL166="s",AL166="congé parent"),$BH$3,0),0)))</f>
        <v>0</v>
      </c>
      <c r="AM168" s="66">
        <f ca="1">IF(AM$3&gt;$BI$4,0,IF(OR(ISBLANK(AM166),ISBLANK(AM167),ISBLANK(AN166),LEFT(AN166,4)="jour",LEFT(AN166,4)="form"),0,IF(COUNTIF(fériés,AM$3)&gt;0,MOD((AM167-AM166),1)*1,MOD((AM167-AM166),1))))</f>
        <v>0</v>
      </c>
      <c r="AN168" s="66">
        <f ca="1">IF(AM$3&gt;$BI$4,0,IF(AND(ISNUMBER(AM166),ISNUMBER(AM167),OR(LEFT(AN166,4)="jour",LEFT(AN166,4)="form")),IF(COUNTIF(fériés,AM$3)&gt;0,MOD(-$BH$4+(AM167-AM166),1)*1,MOD(-$BH$4+(AM167-AM166),1)),IF(AND(ISBLANK(AM166),ISBLANK(AM167)),IF(OR(AN166="r",AN166="c",AN166="a",AN166="m",AN166="f",AN166="cp",AN166="s",AN166="congé parent"),$BH$3,0),0)))</f>
        <v>0</v>
      </c>
      <c r="AO168" s="86">
        <f ca="1">IF(AO$3&gt;$BI$4,0,IF(OR(ISBLANK(AO166),ISBLANK(AO167),ISBLANK(AP166),LEFT(AP166,4)="jour",LEFT(AP166,4)="form"),0,IF(COUNTIF(fériés,AO$3)&gt;0,MOD((AO167-AO166),1)*1,MOD((AO167-AO166),1))))</f>
        <v>0</v>
      </c>
      <c r="AP168" s="86">
        <f ca="1">IF(AO$3&gt;$BI$4,0,IF(AND(ISNUMBER(AO166),ISNUMBER(AO167),OR(LEFT(AP166,4)="jour",LEFT(AP166,4)="form")),IF(COUNTIF(fériés,AO$3)&gt;0,MOD(-$BH$4+(AO167-AO166),1)*1,MOD(-$BH$4+(AO167-AO166),1)),IF(AND(ISBLANK(AO166),ISBLANK(AO167)),IF(OR(AP166="r",AP166="c",AP166="a",AP166="m",AP166="f",AP166="cp",AP166="s",AP166="congé parent"),$BH$3,0),0)))</f>
        <v>0</v>
      </c>
      <c r="AQ168" s="86">
        <f ca="1">IF(AQ$3&gt;$BI$4,0,IF(OR(ISBLANK(AQ166),ISBLANK(AQ167),ISBLANK(AR166),LEFT(AR166,4)="jour",LEFT(AR166,4)="form"),0,IF(COUNTIF(fériés,AQ$3)&gt;0,MOD((AQ167-AQ166),1)*1,MOD((AQ167-AQ166),1))))</f>
        <v>0</v>
      </c>
      <c r="AR168" s="86">
        <f ca="1">IF(AQ$3&gt;$BI$4,0,IF(AND(ISNUMBER(AQ166),ISNUMBER(AQ167),OR(LEFT(AR166,4)="jour",LEFT(AR166,4)="form")),IF(COUNTIF(fériés,AQ$3)&gt;0,MOD(-$BH$4+(AQ167-AQ166),1)*1,MOD(-$BH$4+(AQ167-AQ166),1)),IF(AND(ISBLANK(AQ166),ISBLANK(AQ167)),IF(OR(AR166="r",AR166="c",AR166="a",AR166="m",AR166="f",AR166="cp",AR166="s",AR166="congé parent"),$BH$3,0),0)))</f>
        <v>0</v>
      </c>
      <c r="AS168" s="61"/>
      <c r="AT168" s="66">
        <f ca="1">IF(AT$3&gt;$BI$4,0,IF(OR(ISBLANK(AT166),ISBLANK(AT167),ISBLANK(AU166),LEFT(AU166,4)="jour",LEFT(AU166,4)="form"),0,IF(COUNTIF(fériés,AT$3)&gt;0,MOD((AT167-AT166),1)*1,MOD((AT167-AT166),1))))</f>
        <v>0</v>
      </c>
      <c r="AU168" s="66">
        <f ca="1">IF(AT$3&gt;$BI$4,0,IF(AND(ISNUMBER(AT166),ISNUMBER(AT167),OR(LEFT(AU166,4)="jour",LEFT(AU166,4)="form")),IF(COUNTIF(fériés,AT$3)&gt;0,MOD(-$BH$4+(AT167-AT166),1)*1,MOD(-$BH$4+(AT167-AT166),1)),IF(AND(ISBLANK(AT166),ISBLANK(AT167)),IF(OR(AU166="r",AU166="c",AU166="a",AU166="m",AU166="f",AU166="cp",AU166="s",AU166="congé parent"),$BH$3,0),0)))</f>
        <v>0</v>
      </c>
      <c r="AV168" s="66">
        <f ca="1">IF(AV$3&gt;$BI$4,0,IF(OR(ISBLANK(AV166),ISBLANK(AV167),ISBLANK(AW166),LEFT(AW166,4)="jour",LEFT(AW166,4)="form"),0,IF(COUNTIF(fériés,AV$3)&gt;0,MOD((AV167-AV166),1)*1,MOD((AV167-AV166),1))))</f>
        <v>0</v>
      </c>
      <c r="AW168" s="66">
        <f ca="1">IF(AV$3&gt;$BI$4,0,IF(AND(ISNUMBER(AV166),ISNUMBER(AV167),OR(LEFT(AW166,4)="jour",LEFT(AW166,4)="form")),IF(COUNTIF(fériés,AV$3)&gt;0,MOD(-$BH$4+(AV167-AV166),1)*1,MOD(-$BH$4+(AV167-AV166),1)),IF(AND(ISBLANK(AV166),ISBLANK(AV167)),IF(OR(AW166="r",AW166="c",AW166="a",AW166="m",AW166="f",AW166="cp",AW166="s",AW166="congé parent"),$BH$3,0),0)))</f>
        <v>0</v>
      </c>
      <c r="AX168" s="66">
        <f ca="1">IF(AX$3&gt;$BI$4,0,IF(OR(ISBLANK(AX166),ISBLANK(AX167),ISBLANK(AY166),LEFT(AY166,4)="jour",LEFT(AY166,4)="form"),0,IF(COUNTIF(fériés,AX$3)&gt;0,MOD((AX167-AX166),1)*1,MOD((AX167-AX166),1))))</f>
        <v>0</v>
      </c>
      <c r="AY168" s="66">
        <f ca="1">IF(AX$3&gt;$BI$4,0,IF(AND(ISNUMBER(AX166),ISNUMBER(AX167),OR(LEFT(AY166,4)="jour",LEFT(AY166,4)="form")),IF(COUNTIF(fériés,AX$3)&gt;0,MOD(-$BH$4+(AX167-AX166),1)*1,MOD(-$BH$4+(AX167-AX166),1)),IF(AND(ISBLANK(AX166),ISBLANK(AX167)),IF(OR(AY166="r",AY166="c",AY166="a",AY166="m",AY166="f",AY166="cp",AY166="s",AY166="congé parent"),$BH$3,0),0)))</f>
        <v>0</v>
      </c>
      <c r="AZ168" s="66">
        <f ca="1">IF(AZ$3&gt;$BI$4,0,IF(OR(ISBLANK(AZ166),ISBLANK(AZ167),ISBLANK(BA166),LEFT(BA166,4)="jour",LEFT(BA166,4)="form"),0,IF(COUNTIF(fériés,AZ$3)&gt;0,MOD((AZ167-AZ166),1)*1,MOD((AZ167-AZ166),1))))</f>
        <v>0</v>
      </c>
      <c r="BA168" s="66">
        <f ca="1">IF(AZ$3&gt;$BI$4,0,IF(AND(ISNUMBER(AZ166),ISNUMBER(AZ167),OR(LEFT(BA166,4)="jour",LEFT(BA166,4)="form")),IF(COUNTIF(fériés,AZ$3)&gt;0,MOD(-$BH$4+(AZ167-AZ166),1)*1,MOD(-$BH$4+(AZ167-AZ166),1)),IF(AND(ISBLANK(AZ166),ISBLANK(AZ167)),IF(OR(BA166="r",BA166="c",BA166="a",BA166="m",BA166="f",BA166="cp",BA166="s",BA166="congé parent"),$BH$3,0),0)))</f>
        <v>0</v>
      </c>
      <c r="BB168" s="66">
        <f ca="1">IF(BB$3&gt;$BI$4,0,IF(OR(ISBLANK(BB166),ISBLANK(BB167),ISBLANK(BC166),LEFT(BC166,4)="jour",LEFT(BC166,4)="form"),0,IF(COUNTIF(fériés,BB$3)&gt;0,MOD((BB167-BB166),1)*1,MOD((BB167-BB166),1))))</f>
        <v>0</v>
      </c>
      <c r="BC168" s="66">
        <f ca="1">IF(BB$3&gt;$BI$4,0,IF(AND(ISNUMBER(BB166),ISNUMBER(BB167),OR(LEFT(BC166,4)="jour",LEFT(BC166,4)="form")),IF(COUNTIF(fériés,BB$3)&gt;0,MOD(-$BH$4+(BB167-BB166),1)*1,MOD(-$BH$4+(BB167-BB166),1)),IF(AND(ISBLANK(BB166),ISBLANK(BB167)),IF(OR(BC166="r",BC166="c",BC166="a",BC166="m",BC166="f",BC166="cp",BC166="s",BC166="congé parent"),$BH$3,0),0)))</f>
        <v>0</v>
      </c>
      <c r="BD168" s="66">
        <f ca="1">IF(BD$3&gt;$BI$4,0,IF(OR(ISBLANK(BD166),ISBLANK(BD167),ISBLANK(BE166),LEFT(BE166,4)="jour",LEFT(BE166,4)="form"),0,IF(COUNTIF(fériés,BD$3)&gt;0,MOD((BD167-BD166),1)*1,MOD((BD167-BD166),1))))</f>
        <v>0</v>
      </c>
      <c r="BE168" s="66">
        <f ca="1">IF(BD$3&gt;$BI$4,0,IF(AND(ISNUMBER(BD166),ISNUMBER(BD167),OR(LEFT(BE166,4)="jour",LEFT(BE166,4)="form")),IF(COUNTIF(fériés,BD$3)&gt;0,MOD(-$BH$4+(BD167-BD166),1)*1,MOD(-$BH$4+(BD167-BD166),1)),IF(AND(ISBLANK(BD166),ISBLANK(BD167)),IF(OR(BE166="r",BE166="c",BE166="a",BE166="m",BE166="f",BE166="cp",BE166="s",BE166="congé parent"),$BH$3,0),0)))</f>
        <v>0</v>
      </c>
      <c r="BF168" s="66">
        <f ca="1">IF(BF$3&gt;$BI$4,0,IF(OR(ISBLANK(BF166),ISBLANK(BF167),ISBLANK(BG166),LEFT(BG166,4)="jour",LEFT(BG166,4)="form"),0,IF(COUNTIF(fériés,BF$3)&gt;0,MOD((BF167-BF166),1)*1,MOD((BF167-BF166),1))))</f>
        <v>0</v>
      </c>
      <c r="BG168" s="66">
        <f ca="1">IF(BF$3&gt;$BI$4,0,IF(AND(ISNUMBER(BF166),ISNUMBER(BF167),OR(LEFT(BG166,4)="jour",LEFT(BG166,4)="form")),IF(COUNTIF(fériés,BF$3)&gt;0,MOD(-$BH$4+(BF167-BF166),1)*1,MOD(-$BH$4+(BF167-BF166),1)),IF(AND(ISBLANK(BF166),ISBLANK(BF167)),IF(OR(BG166="r",BG166="c",BG166="a",BG166="m",BG166="f",BG166="cp",BG166="s",BG166="congé parent"),$BH$3,0),0)))</f>
        <v>0</v>
      </c>
      <c r="BH168" s="12">
        <f ca="1">SUM(B168:BG168)</f>
        <v>0.36458333333333331</v>
      </c>
    </row>
    <row r="169" spans="1:60" ht="15.6" customHeight="1" thickBot="1" x14ac:dyDescent="0.4">
      <c r="A169" s="52"/>
      <c r="B169" s="66" t="str">
        <f>IF(RIGHT(C166,4)="cuht","171",IF(RIGHT(C166,4)="netu","172",IF(RIGHT(C166,4)="auht","173",IF(OR(RIGHT(C166,4)="ppou",RIGHT(C166,5)="prepa"),"360",IF(RIGHT(C166,4)="cpou","361",IF(OR(RIGHT(C166,4)="apou",RIGHT(C166,6)="molinf"),"363",IF(RIGHT(C166,4)="netp","364",IF(RIGHT(C166,4)="cmtr","365",IF(LEFT(C166,4)="form","873",IF(RIGHT(C166,7)="ce-cppt","902",""))))))))))</f>
        <v/>
      </c>
      <c r="C169" s="66" t="str">
        <f>IF(B169="","",IF(OR(B$3=Recap!$A$50,B$3=Recap!$A$51,B$3=Recap!$A$52,B$3=Recap!$A$53,B$3=Recap!$A$54,B$3=Recap!$A$55,B$3=Recap!$A$56,B$3=Recap!$A$57,B$3=Recap!$A$58,B$3=Recap!$A$59,B$3=Recap!$A$60,B$3=Recap!$A$61),(B168+C168)/1,B168+C168))</f>
        <v/>
      </c>
      <c r="D169" s="66" t="str">
        <f>IF(RIGHT(E166,4)="cuht","171",IF(RIGHT(E166,4)="netu","172",IF(RIGHT(E166,4)="auht","173",IF(OR(RIGHT(E166,4)="ppou",RIGHT(E166,5)="prepa"),"360",IF(RIGHT(E166,4)="cpou","361",IF(OR(RIGHT(E166,4)="apou",RIGHT(E166,6)="molinf"),"363",IF(RIGHT(E166,4)="netp","364",IF(RIGHT(E166,4)="cmtr","365",IF(LEFT(E166,4)="form","873",IF(RIGHT(E166,7)="ce-cppt","902",""))))))))))</f>
        <v/>
      </c>
      <c r="E169" s="66" t="str">
        <f>IF(D169="","",IF(OR(D$3=Recap!$A$50,D$3=Recap!$A$51,D$3=Recap!$A$52,D$3=Recap!$A$53,D$3=Recap!$A$54,D$3=Recap!$A$55,D$3=Recap!$A$56,D$3=Recap!$A$57,D$3=Recap!$A$58,D$3=Recap!$A$59,D$3=Recap!$A$60,D$3=Recap!$A$61),(D168+E168)/1,D168+E168))</f>
        <v/>
      </c>
      <c r="F169" s="66" t="str">
        <f>IF(RIGHT(G166,4)="cuht","171",IF(RIGHT(G166,4)="netu","172",IF(RIGHT(G166,4)="auht","173",IF(OR(RIGHT(G166,4)="ppou",RIGHT(G166,5)="prepa"),"360",IF(RIGHT(G166,4)="cpou","361",IF(OR(RIGHT(G166,4)="apou",RIGHT(G166,6)="molinf"),"363",IF(RIGHT(G166,4)="netp","364",IF(RIGHT(G166,4)="cmtr","365",IF(LEFT(G166,4)="form","873",IF(RIGHT(G166,7)="ce-cppt","902",""))))))))))</f>
        <v/>
      </c>
      <c r="G169" s="66" t="str">
        <f>IF(F169="","",IF(OR(F$3=Recap!$A$50,F$3=Recap!$A$51,F$3=Recap!$A$52,F$3=Recap!$A$53,F$3=Recap!$A$54,F$3=Recap!$A$55,F$3=Recap!$A$56,F$3=Recap!$A$57,F$3=Recap!$A$58,F$3=Recap!$A$59,F$3=Recap!$A$60,F$3=Recap!$A$61),(F168+G168)/1,F168+G168))</f>
        <v/>
      </c>
      <c r="H169" s="66" t="str">
        <f>IF(RIGHT(I166,4)="cuht","171",IF(RIGHT(I166,4)="netu","172",IF(RIGHT(I166,4)="auht","173",IF(OR(RIGHT(I166,4)="ppou",RIGHT(I166,5)="prepa"),"360",IF(RIGHT(I166,4)="cpou","361",IF(OR(RIGHT(I166,4)="apou",RIGHT(I166,6)="molinf"),"363",IF(RIGHT(I166,4)="netp","364",IF(RIGHT(I166,4)="cmtr","365",IF(LEFT(I166,4)="form","873",IF(RIGHT(I166,7)="ce-cppt","902",""))))))))))</f>
        <v/>
      </c>
      <c r="I169" s="66" t="str">
        <f>IF(H169="","",IF(OR(H$3=Recap!$A$50,H$3=Recap!$A$51,H$3=Recap!$A$52,H$3=Recap!$A$53,H$3=Recap!$A$54,H$3=Recap!$A$55,H$3=Recap!$A$56,H$3=Recap!$A$57,H$3=Recap!$A$58,H$3=Recap!$A$59,H$3=Recap!$A$60,H$3=Recap!$A$61),(H168+I168)/1,H168+I168))</f>
        <v/>
      </c>
      <c r="J169" s="66" t="str">
        <f>IF(RIGHT(K166,4)="cuht","171",IF(RIGHT(K166,4)="netu","172",IF(RIGHT(K166,4)="auht","173",IF(OR(RIGHT(K166,4)="ppou",RIGHT(K166,5)="prepa"),"360",IF(RIGHT(K166,4)="cpou","361",IF(OR(RIGHT(K166,4)="apou",RIGHT(K166,6)="molinf"),"363",IF(RIGHT(K166,4)="netp","364",IF(RIGHT(K166,4)="cmtr","365",IF(LEFT(K166,4)="form","873",IF(RIGHT(K166,7)="ce-cppt","902",""))))))))))</f>
        <v/>
      </c>
      <c r="K169" s="66" t="str">
        <f>IF(J169="","",IF(OR(J$3=Recap!$A$50,J$3=Recap!$A$51,J$3=Recap!$A$52,J$3=Recap!$A$53,J$3=Recap!$A$54,J$3=Recap!$A$55,J$3=Recap!$A$56,J$3=Recap!$A$57,J$3=Recap!$A$58,J$3=Recap!$A$59,J$3=Recap!$A$60,J$3=Recap!$A$61),(J168+K168)/1,J168+K168))</f>
        <v/>
      </c>
      <c r="L169" s="66" t="str">
        <f>IF(RIGHT(M166,4)="cuht","171",IF(RIGHT(M166,4)="netu","172",IF(RIGHT(M166,4)="auht","173",IF(OR(RIGHT(M166,4)="ppou",RIGHT(M166,5)="prepa"),"360",IF(RIGHT(M166,4)="cpou","361",IF(OR(RIGHT(M166,4)="apou",RIGHT(M166,6)="molinf"),"363",IF(RIGHT(M166,4)="netp","364",IF(RIGHT(M166,4)="cmtr","365",IF(LEFT(M166,4)="form","873",IF(RIGHT(M166,7)="ce-cppt","902",""))))))))))</f>
        <v/>
      </c>
      <c r="M169" s="66" t="str">
        <f>IF(L169="","",IF(OR(L$3=Recap!$A$50,L$3=Recap!$A$51,L$3=Recap!$A$52,L$3=Recap!$A$53,L$3=Recap!$A$54,L$3=Recap!$A$55,L$3=Recap!$A$56,L$3=Recap!$A$57,L$3=Recap!$A$58,L$3=Recap!$A$59,L$3=Recap!$A$60,L$3=Recap!$A$61),(L168+M168)/1,L168+M168))</f>
        <v/>
      </c>
      <c r="N169" s="66" t="str">
        <f>IF(RIGHT(O166,4)="cuht","171",IF(RIGHT(O166,4)="netu","172",IF(RIGHT(O166,4)="auht","173",IF(OR(RIGHT(O166,4)="ppou",RIGHT(O166,5)="prepa"),"360",IF(RIGHT(O166,4)="cpou","361",IF(OR(RIGHT(O166,4)="apou",RIGHT(O166,6)="molinf"),"363",IF(RIGHT(O166,4)="netp","364",IF(RIGHT(O166,4)="cmtr","365",IF(LEFT(O166,4)="form","873",IF(RIGHT(O166,7)="ce-cppt","902",""))))))))))</f>
        <v/>
      </c>
      <c r="O169" s="66" t="str">
        <f>IF(N169="","",IF(OR(N$3=Recap!$A$50,N$3=Recap!$A$51,N$3=Recap!$A$52,N$3=Recap!$A$53,N$3=Recap!$A$54,N$3=Recap!$A$55,N$3=Recap!$A$56,N$3=Recap!$A$57,N$3=Recap!$A$58,N$3=Recap!$A$59,N$3=Recap!$A$60,N$3=Recap!$A$61),(N168+O168)/1,N168+O168))</f>
        <v/>
      </c>
      <c r="P169" s="66" t="str">
        <f>IF(RIGHT(Q166,4)="cuht","171",IF(RIGHT(Q166,4)="netu","172",IF(RIGHT(Q166,4)="auht","173",IF(OR(RIGHT(Q166,4)="ppou",RIGHT(Q166,5)="prepa"),"360",IF(RIGHT(Q166,4)="cpou","361",IF(OR(RIGHT(Q166,4)="apou",RIGHT(Q166,6)="molinf"),"363",IF(RIGHT(Q166,4)="netp","364",IF(RIGHT(Q166,4)="cmtr","365",IF(LEFT(Q166,4)="form","873",IF(RIGHT(Q166,7)="ce-cppt","902",""))))))))))</f>
        <v>363</v>
      </c>
      <c r="Q169" s="66">
        <f ca="1">IF(P169="","",IF(OR(P$3=Recap!$A$50,P$3=Recap!$A$51,P$3=Recap!$A$52,P$3=Recap!$A$53,P$3=Recap!$A$54,P$3=Recap!$A$55,P$3=Recap!$A$56,P$3=Recap!$A$57,P$3=Recap!$A$58,P$3=Recap!$A$59,P$3=Recap!$A$60,P$3=Recap!$A$61),(P168+Q168)/1,P168+Q168))</f>
        <v>0.36458333333333331</v>
      </c>
      <c r="R169" s="66" t="str">
        <f>IF(RIGHT(S166,4)="cuht","171",IF(RIGHT(S166,4)="netu","172",IF(RIGHT(S166,4)="auht","173",IF(OR(RIGHT(S166,4)="ppou",RIGHT(S166,5)="prepa"),"360",IF(RIGHT(S166,4)="cpou","361",IF(OR(RIGHT(S166,4)="apou",RIGHT(S166,6)="molinf"),"363",IF(RIGHT(S166,4)="netp","364",IF(RIGHT(S166,4)="cmtr","365",IF(LEFT(S166,4)="form","873",IF(RIGHT(S166,7)="ce-cppt","902",""))))))))))</f>
        <v/>
      </c>
      <c r="S169" s="66" t="str">
        <f>IF(R169="","",IF(OR(R$3=Recap!$A$50,R$3=Recap!$A$51,R$3=Recap!$A$52,R$3=Recap!$A$53,R$3=Recap!$A$54,R$3=Recap!$A$55,R$3=Recap!$A$56,R$3=Recap!$A$57,R$3=Recap!$A$58,R$3=Recap!$A$59,R$3=Recap!$A$60,R$3=Recap!$A$61),(R168+S168)/1,R168+S168))</f>
        <v/>
      </c>
      <c r="T169" s="66" t="str">
        <f>IF(RIGHT(U166,4)="cuht","171",IF(RIGHT(U166,4)="netu","172",IF(RIGHT(U166,4)="auht","173",IF(OR(RIGHT(U166,4)="ppou",RIGHT(U166,5)="prepa"),"360",IF(RIGHT(U166,4)="cpou","361",IF(OR(RIGHT(U166,4)="apou",RIGHT(U166,6)="molinf"),"363",IF(RIGHT(U166,4)="netp","364",IF(RIGHT(U166,4)="cmtr","365",IF(LEFT(U166,4)="form","873",IF(RIGHT(U166,7)="ce-cppt","902",""))))))))))</f>
        <v/>
      </c>
      <c r="U169" s="66" t="str">
        <f>IF(T169="","",IF(OR(T$3=Recap!$A$50,T$3=Recap!$A$51,T$3=Recap!$A$52,T$3=Recap!$A$53,T$3=Recap!$A$54,T$3=Recap!$A$55,T$3=Recap!$A$56,T$3=Recap!$A$57,T$3=Recap!$A$58,T$3=Recap!$A$59,T$3=Recap!$A$60,T$3=Recap!$A$61),(T168+U168)/1,T168+U168))</f>
        <v/>
      </c>
      <c r="V169" s="66" t="str">
        <f>IF(RIGHT(W166,4)="cuht","171",IF(RIGHT(W166,4)="netu","172",IF(RIGHT(W166,4)="auht","173",IF(OR(RIGHT(W166,4)="ppou",RIGHT(W166,5)="prepa"),"360",IF(RIGHT(W166,4)="cpou","361",IF(OR(RIGHT(W166,4)="apou",RIGHT(W166,6)="molinf"),"363",IF(RIGHT(W166,4)="netp","364",IF(RIGHT(W166,4)="cmtr","365",IF(LEFT(W166,4)="form","873",IF(RIGHT(W166,7)="ce-cppt","902",""))))))))))</f>
        <v/>
      </c>
      <c r="W169" s="66" t="str">
        <f>IF(V169="","",IF(OR(V$3=Recap!$A$50,V$3=Recap!$A$51,V$3=Recap!$A$52,V$3=Recap!$A$53,V$3=Recap!$A$54,V$3=Recap!$A$55,V$3=Recap!$A$56,V$3=Recap!$A$57,V$3=Recap!$A$58,V$3=Recap!$A$59,V$3=Recap!$A$60,V$3=Recap!$A$61),(V168+W168)/1,V168+W168))</f>
        <v/>
      </c>
      <c r="X169" s="66" t="str">
        <f>IF(RIGHT(Y166,4)="cuht","171",IF(RIGHT(Y166,4)="netu","172",IF(RIGHT(Y166,4)="auht","173",IF(OR(RIGHT(Y166,4)="ppou",RIGHT(Y166,5)="prepa"),"360",IF(RIGHT(Y166,4)="cpou","361",IF(OR(RIGHT(Y166,4)="apou",RIGHT(Y166,6)="molinf"),"363",IF(RIGHT(Y166,4)="netp","364",IF(RIGHT(Y166,4)="cmtr","365",IF(LEFT(Y166,4)="form","873",IF(RIGHT(Y166,7)="ce-cppt","902",""))))))))))</f>
        <v/>
      </c>
      <c r="Y169" s="66" t="str">
        <f>IF(X169="","",IF(OR(X$3=Recap!$A$50,X$3=Recap!$A$51,X$3=Recap!$A$52,X$3=Recap!$A$53,X$3=Recap!$A$54,X$3=Recap!$A$55,X$3=Recap!$A$56,X$3=Recap!$A$57,X$3=Recap!$A$58,X$3=Recap!$A$59,X$3=Recap!$A$60,X$3=Recap!$A$61),(X168+Y168)/1,X168+Y168))</f>
        <v/>
      </c>
      <c r="Z169" s="86" t="str">
        <f>IF(RIGHT(AA166,4)="cuht","171",IF(RIGHT(AA166,4)="netu","172",IF(RIGHT(AA166,4)="auht","173",IF(OR(RIGHT(AA166,4)="ppou",RIGHT(AA166,5)="prepa"),"360",IF(RIGHT(AA166,4)="cpou","361",IF(OR(RIGHT(AA166,4)="apou",RIGHT(AA166,6)="molinf"),"363",IF(RIGHT(AA166,4)="netp","364",IF(RIGHT(AA166,4)="cmtr","365",IF(LEFT(AA166,4)="form","873",IF(RIGHT(AA166,7)="ce-cppt","902",""))))))))))</f>
        <v/>
      </c>
      <c r="AA169" s="86" t="str">
        <f>IF(Z169="","",IF(OR(Z$3=Recap!$A$50,Z$3=Recap!$A$51,Z$3=Recap!$A$52,Z$3=Recap!$A$53,Z$3=Recap!$A$54,Z$3=Recap!$A$55,Z$3=Recap!$A$56,Z$3=Recap!$A$57,Z$3=Recap!$A$58,Z$3=Recap!$A$59,Z$3=Recap!$A$60,Z$3=Recap!$A$61),(Z168+AA168)/1,Z168+AA168))</f>
        <v/>
      </c>
      <c r="AB169" s="86" t="str">
        <f>IF(RIGHT(AC166,4)="cuht","171",IF(RIGHT(AC166,4)="netu","172",IF(RIGHT(AC166,4)="auht","173",IF(OR(RIGHT(AC166,4)="ppou",RIGHT(AC166,5)="prepa"),"360",IF(RIGHT(AC166,4)="cpou","361",IF(OR(RIGHT(AC166,4)="apou",RIGHT(AC166,6)="molinf"),"363",IF(RIGHT(AC166,4)="netp","364",IF(RIGHT(AC166,4)="cmtr","365",IF(LEFT(AC166,4)="form","873",IF(RIGHT(AC166,7)="ce-cppt","902",""))))))))))</f>
        <v/>
      </c>
      <c r="AC169" s="86" t="str">
        <f>IF(AB169="","",IF(OR(AB$3=Recap!$A$50,AB$3=Recap!$A$51,AB$3=Recap!$A$52,AB$3=Recap!$A$53,AB$3=Recap!$A$54,AB$3=Recap!$A$55,AB$3=Recap!$A$56,AB$3=Recap!$A$57,AB$3=Recap!$A$58,AB$3=Recap!$A$59,AB$3=Recap!$A$60,AB$3=Recap!$A$61),(AB168+AC168)/1,AB168+AC168))</f>
        <v/>
      </c>
      <c r="AD169" s="61"/>
      <c r="AE169" s="66" t="str">
        <f>IF(RIGHT(AF166,4)="cuht","171",IF(RIGHT(AF166,4)="netu","172",IF(RIGHT(AF166,4)="auht","173",IF(OR(RIGHT(AF166,4)="ppou",RIGHT(AF166,5)="prepa"),"360",IF(RIGHT(AF166,4)="cpou","361",IF(OR(RIGHT(AF166,4)="apou",RIGHT(AF166,6)="molinf"),"363",IF(RIGHT(AF166,4)="netp","364",IF(RIGHT(AF166,4)="cmtr","365",IF(LEFT(AF166,4)="form","873",IF(RIGHT(AF166,7)="ce-cppt","902",""))))))))))</f>
        <v/>
      </c>
      <c r="AF169" s="66" t="str">
        <f>IF(AE169="","",IF(OR(AE$3=Recap!$A$50,AE$3=Recap!$A$51,AE$3=Recap!$A$52,AE$3=Recap!$A$53,AE$3=Recap!$A$54,AE$3=Recap!$A$55,AE$3=Recap!$A$56,AE$3=Recap!$A$57,AE$3=Recap!$A$58,AE$3=Recap!$A$59,AE$3=Recap!$A$60,AE$3=Recap!$A$61),(AE168+AF168)/1,AE168+AF168))</f>
        <v/>
      </c>
      <c r="AG169" s="86" t="str">
        <f>IF(RIGHT(AH166,4)="cuht","171",IF(RIGHT(AH166,4)="netu","172",IF(RIGHT(AH166,4)="auht","173",IF(OR(RIGHT(AH166,4)="ppou",RIGHT(AH166,5)="prepa"),"360",IF(RIGHT(AH166,4)="cpou","361",IF(OR(RIGHT(AH166,4)="apou",RIGHT(AH166,6)="molinf"),"363",IF(RIGHT(AH166,4)="netp","364",IF(RIGHT(AH166,4)="cmtr","365",IF(LEFT(AH166,4)="form","873",IF(RIGHT(AH166,7)="ce-cppt","902",""))))))))))</f>
        <v/>
      </c>
      <c r="AH169" s="86" t="str">
        <f>IF(AG169="","",IF(OR(AG$3=Recap!$A$50,AG$3=Recap!$A$51,AG$3=Recap!$A$52,AG$3=Recap!$A$53,AG$3=Recap!$A$54,AG$3=Recap!$A$55,AG$3=Recap!$A$56,AG$3=Recap!$A$57,AG$3=Recap!$A$58,AG$3=Recap!$A$59,AG$3=Recap!$A$60,AG$3=Recap!$A$61),(AG168+AH168)/1,AG168+AH168))</f>
        <v/>
      </c>
      <c r="AI169" s="66" t="str">
        <f>IF(RIGHT(AJ166,4)="cuht","171",IF(RIGHT(AJ166,4)="netu","172",IF(RIGHT(AJ166,4)="auht","173",IF(OR(RIGHT(AJ166,4)="ppou",RIGHT(AJ166,5)="prepa"),"360",IF(RIGHT(AJ166,4)="cpou","361",IF(OR(RIGHT(AJ166,4)="apou",RIGHT(AJ166,6)="molinf"),"363",IF(RIGHT(AJ166,4)="netp","364",IF(RIGHT(AJ166,4)="cmtr","365",IF(LEFT(AJ166,4)="form","873",IF(RIGHT(AJ166,7)="ce-cppt","902",""))))))))))</f>
        <v/>
      </c>
      <c r="AJ169" s="66" t="str">
        <f>IF(AI169="","",IF(OR(AI$3=Recap!$A$50,AI$3=Recap!$A$51,AI$3=Recap!$A$52,AI$3=Recap!$A$53,AI$3=Recap!$A$54,AI$3=Recap!$A$55,AI$3=Recap!$A$56,AI$3=Recap!$A$57,AI$3=Recap!$A$58,AI$3=Recap!$A$59,AI$3=Recap!$A$60,AI$3=Recap!$A$61),(AI168+AJ168)/1,AI168+AJ168))</f>
        <v/>
      </c>
      <c r="AK169" s="66" t="str">
        <f>IF(RIGHT(AL166,4)="cuht","171",IF(RIGHT(AL166,4)="netu","172",IF(RIGHT(AL166,4)="auht","173",IF(OR(RIGHT(AL166,4)="ppou",RIGHT(AL166,5)="prepa"),"360",IF(RIGHT(AL166,4)="cpou","361",IF(OR(RIGHT(AL166,4)="apou",RIGHT(AL166,6)="molinf"),"363",IF(RIGHT(AL166,4)="netp","364",IF(RIGHT(AL166,4)="cmtr","365",IF(LEFT(AL166,4)="form","873",IF(RIGHT(AL166,7)="ce-cppt","902",""))))))))))</f>
        <v/>
      </c>
      <c r="AL169" s="66" t="str">
        <f>IF(AK169="","",IF(OR(AK$3=Recap!$A$50,AK$3=Recap!$A$51,AK$3=Recap!$A$52,AK$3=Recap!$A$53,AK$3=Recap!$A$54,AK$3=Recap!$A$55,AK$3=Recap!$A$56,AK$3=Recap!$A$57,AK$3=Recap!$A$58,AK$3=Recap!$A$59,AK$3=Recap!$A$60,AK$3=Recap!$A$61),(AK168+AL168)/1,AK168+AL168))</f>
        <v/>
      </c>
      <c r="AM169" s="66" t="str">
        <f>IF(RIGHT(AN166,4)="cuht","171",IF(RIGHT(AN166,4)="netu","172",IF(RIGHT(AN166,4)="auht","173",IF(OR(RIGHT(AN166,4)="ppou",RIGHT(AN166,5)="prepa"),"360",IF(RIGHT(AN166,4)="cpou","361",IF(OR(RIGHT(AN166,4)="apou",RIGHT(AN166,6)="molinf"),"363",IF(RIGHT(AN166,4)="netp","364",IF(RIGHT(AN166,4)="cmtr","365",IF(LEFT(AN166,4)="form","873",IF(RIGHT(AN166,7)="ce-cppt","902",""))))))))))</f>
        <v/>
      </c>
      <c r="AN169" s="66" t="str">
        <f>IF(AM169="","",IF(OR(AM$3=Recap!$A$50,AM$3=Recap!$A$51,AM$3=Recap!$A$52,AM$3=Recap!$A$53,AM$3=Recap!$A$54,AM$3=Recap!$A$55,AM$3=Recap!$A$56,AM$3=Recap!$A$57,AM$3=Recap!$A$58,AM$3=Recap!$A$59,AM$3=Recap!$A$60,AM$3=Recap!$A$61),(AM168+AN168)/1,AM168+AN168))</f>
        <v/>
      </c>
      <c r="AO169" s="86" t="str">
        <f>IF(RIGHT(AP166,4)="cuht","171",IF(RIGHT(AP166,4)="netu","172",IF(RIGHT(AP166,4)="auht","173",IF(OR(RIGHT(AP166,4)="ppou",RIGHT(AP166,5)="prepa"),"360",IF(RIGHT(AP166,4)="cpou","361",IF(OR(RIGHT(AP166,4)="apou",RIGHT(AP166,6)="molinf"),"363",IF(RIGHT(AP166,4)="netp","364",IF(RIGHT(AP166,4)="cmtr","365",IF(LEFT(AP166,4)="form","873",IF(RIGHT(AP166,7)="ce-cppt","902",""))))))))))</f>
        <v/>
      </c>
      <c r="AP169" s="86" t="str">
        <f>IF(AO169="","",IF(OR(AO$3=Recap!$A$50,AO$3=Recap!$A$51,AO$3=Recap!$A$52,AO$3=Recap!$A$53,AO$3=Recap!$A$54,AO$3=Recap!$A$55,AO$3=Recap!$A$56,AO$3=Recap!$A$57,AO$3=Recap!$A$58,AO$3=Recap!$A$59,AO$3=Recap!$A$60,AO$3=Recap!$A$61),(AO168+AP168)/1,AO168+AP168))</f>
        <v/>
      </c>
      <c r="AQ169" s="86" t="str">
        <f>IF(RIGHT(AR166,4)="cuht","171",IF(RIGHT(AR166,4)="netu","172",IF(RIGHT(AR166,4)="auht","173",IF(OR(RIGHT(AR166,4)="ppou",RIGHT(AR166,5)="prepa"),"360",IF(RIGHT(AR166,4)="cpou","361",IF(OR(RIGHT(AR166,4)="apou",RIGHT(AR166,6)="molinf"),"363",IF(RIGHT(AR166,4)="netp","364",IF(RIGHT(AR166,4)="cmtr","365",IF(LEFT(AR166,4)="form","873",IF(RIGHT(AR166,7)="ce-cppt","902",""))))))))))</f>
        <v/>
      </c>
      <c r="AR169" s="86" t="str">
        <f>IF(AQ169="","",IF(OR(AQ$3=Recap!$A$50,AQ$3=Recap!$A$51,AQ$3=Recap!$A$52,AQ$3=Recap!$A$53,AQ$3=Recap!$A$54,AQ$3=Recap!$A$55,AQ$3=Recap!$A$56,AQ$3=Recap!$A$57,AQ$3=Recap!$A$58,AQ$3=Recap!$A$59,AQ$3=Recap!$A$60,AQ$3=Recap!$A$61),(AQ168+AR168)/1,AQ168+AR168))</f>
        <v/>
      </c>
      <c r="AS169" s="61"/>
      <c r="AT169" s="66" t="str">
        <f>IF(RIGHT(AU166,4)="cuht","171",IF(RIGHT(AU166,4)="netu","172",IF(RIGHT(AU166,4)="auht","173",IF(OR(RIGHT(AU166,4)="ppou",RIGHT(AU166,5)="prepa"),"360",IF(RIGHT(AU166,4)="cpou","361",IF(OR(RIGHT(AU166,4)="apou",RIGHT(AU166,6)="molinf"),"363",IF(RIGHT(AU166,4)="netp","364",IF(RIGHT(AU166,4)="cmtr","365",IF(LEFT(AU166,4)="form","873",IF(RIGHT(AU166,7)="ce-cppt","902",""))))))))))</f>
        <v/>
      </c>
      <c r="AU169" s="66" t="str">
        <f>IF(AT169="","",IF(OR(AT$3=Recap!$A$50,AT$3=Recap!$A$51,AT$3=Recap!$A$52,AT$3=Recap!$A$53,AT$3=Recap!$A$54,AT$3=Recap!$A$55,AT$3=Recap!$A$56,AT$3=Recap!$A$57,AT$3=Recap!$A$58,AT$3=Recap!$A$59,AT$3=Recap!$A$60,AT$3=Recap!$A$61),(AT168+AU168)/1,AT168+AU168))</f>
        <v/>
      </c>
      <c r="AV169" s="66" t="str">
        <f>IF(RIGHT(AW166,4)="cuht","171",IF(RIGHT(AW166,4)="netu","172",IF(RIGHT(AW166,4)="auht","173",IF(OR(RIGHT(AW166,4)="ppou",RIGHT(AW166,5)="prepa"),"360",IF(RIGHT(AW166,4)="cpou","361",IF(OR(RIGHT(AW166,4)="apou",RIGHT(AW166,6)="molinf"),"363",IF(RIGHT(AW166,4)="netp","364",IF(RIGHT(AW166,4)="cmtr","365",IF(LEFT(AW166,4)="form","873",IF(RIGHT(AW166,7)="ce-cppt","902",""))))))))))</f>
        <v/>
      </c>
      <c r="AW169" s="66" t="str">
        <f>IF(AV169="","",IF(OR(AV$3=Recap!$A$50,AV$3=Recap!$A$51,AV$3=Recap!$A$52,AV$3=Recap!$A$53,AV$3=Recap!$A$54,AV$3=Recap!$A$55,AV$3=Recap!$A$56,AV$3=Recap!$A$57,AV$3=Recap!$A$58,AV$3=Recap!$A$59,AV$3=Recap!$A$60,AV$3=Recap!$A$61),(AV168+AW168)/1,AV168+AW168))</f>
        <v/>
      </c>
      <c r="AX169" s="66" t="str">
        <f>IF(RIGHT(AY166,4)="cuht","171",IF(RIGHT(AY166,4)="netu","172",IF(RIGHT(AY166,4)="auht","173",IF(OR(RIGHT(AY166,4)="ppou",RIGHT(AY166,5)="prepa"),"360",IF(RIGHT(AY166,4)="cpou","361",IF(OR(RIGHT(AY166,4)="apou",RIGHT(AY166,6)="molinf"),"363",IF(RIGHT(AY166,4)="netp","364",IF(RIGHT(AY166,4)="cmtr","365",IF(LEFT(AY166,4)="form","873",IF(RIGHT(AY166,7)="ce-cppt","902",""))))))))))</f>
        <v/>
      </c>
      <c r="AY169" s="66" t="str">
        <f>IF(AX169="","",IF(OR(AX$3=Recap!$A$50,AX$3=Recap!$A$51,AX$3=Recap!$A$52,AX$3=Recap!$A$53,AX$3=Recap!$A$54,AX$3=Recap!$A$55,AX$3=Recap!$A$56,AX$3=Recap!$A$57,AX$3=Recap!$A$58,AX$3=Recap!$A$59,AX$3=Recap!$A$60,AX$3=Recap!$A$61),(AX168+AY168)/1,AX168+AY168))</f>
        <v/>
      </c>
      <c r="AZ169" s="66" t="str">
        <f>IF(RIGHT(BA166,4)="cuht","171",IF(RIGHT(BA166,4)="netu","172",IF(RIGHT(BA166,4)="auht","173",IF(OR(RIGHT(BA166,4)="ppou",RIGHT(BA166,5)="prepa"),"360",IF(RIGHT(BA166,4)="cpou","361",IF(OR(RIGHT(BA166,4)="apou",RIGHT(BA166,6)="molinf"),"363",IF(RIGHT(BA166,4)="netp","364",IF(RIGHT(BA166,4)="cmtr","365",IF(LEFT(BA166,4)="form","873",IF(RIGHT(BA166,7)="ce-cppt","902",""))))))))))</f>
        <v/>
      </c>
      <c r="BA169" s="66" t="str">
        <f>IF(AZ169="","",IF(OR(AZ$3=Recap!$A$50,AZ$3=Recap!$A$51,AZ$3=Recap!$A$52,AZ$3=Recap!$A$53,AZ$3=Recap!$A$54,AZ$3=Recap!$A$55,AZ$3=Recap!$A$56,AZ$3=Recap!$A$57,AZ$3=Recap!$A$58,AZ$3=Recap!$A$59,AZ$3=Recap!$A$60,AZ$3=Recap!$A$61),(AZ168+BA168)/1,AZ168+BA168))</f>
        <v/>
      </c>
      <c r="BB169" s="66" t="str">
        <f>IF(RIGHT(BC166,4)="cuht","171",IF(RIGHT(BC166,4)="netu","172",IF(RIGHT(BC166,4)="auht","173",IF(OR(RIGHT(BC166,4)="ppou",RIGHT(BC166,5)="prepa"),"360",IF(RIGHT(BC166,4)="cpou","361",IF(OR(RIGHT(BC166,4)="apou",RIGHT(BC166,6)="molinf"),"363",IF(RIGHT(BC166,4)="netp","364",IF(RIGHT(BC166,4)="cmtr","365",IF(LEFT(BC166,4)="form","873",IF(RIGHT(BC166,7)="ce-cppt","902",""))))))))))</f>
        <v/>
      </c>
      <c r="BC169" s="66" t="str">
        <f>IF(BB169="","",IF(OR(BB$3=Recap!$A$50,BB$3=Recap!$A$51,BB$3=Recap!$A$52,BB$3=Recap!$A$53,BB$3=Recap!$A$54,BB$3=Recap!$A$55,BB$3=Recap!$A$56,BB$3=Recap!$A$57,BB$3=Recap!$A$58,BB$3=Recap!$A$59,BB$3=Recap!$A$60,BB$3=Recap!$A$61),(BB168+BC168)/1,BB168+BC168))</f>
        <v/>
      </c>
      <c r="BD169" s="66" t="str">
        <f>IF(RIGHT(BE166,4)="cuht","171",IF(RIGHT(BE166,4)="netu","172",IF(RIGHT(BE166,4)="auht","173",IF(OR(RIGHT(BE166,4)="ppou",RIGHT(BE166,5)="prepa"),"360",IF(RIGHT(BE166,4)="cpou","361",IF(OR(RIGHT(BE166,4)="apou",RIGHT(BE166,6)="molinf"),"363",IF(RIGHT(BE166,4)="netp","364",IF(RIGHT(BE166,4)="cmtr","365",IF(LEFT(BE166,4)="form","873",IF(RIGHT(BE166,7)="ce-cppt","902",""))))))))))</f>
        <v/>
      </c>
      <c r="BE169" s="66" t="str">
        <f>IF(BD169="","",IF(OR(BD$3=Recap!$A$50,BD$3=Recap!$A$51,BD$3=Recap!$A$52,BD$3=Recap!$A$53,BD$3=Recap!$A$54,BD$3=Recap!$A$55,BD$3=Recap!$A$56,BD$3=Recap!$A$57,BD$3=Recap!$A$58,BD$3=Recap!$A$59,BD$3=Recap!$A$60,BD$3=Recap!$A$61),(BD168+BE168)/1,BD168+BE168))</f>
        <v/>
      </c>
      <c r="BF169" s="66" t="str">
        <f>IF(RIGHT(BG166,4)="cuht","171",IF(RIGHT(BG166,4)="netu","172",IF(RIGHT(BG166,4)="auht","173",IF(OR(RIGHT(BG166,4)="ppou",RIGHT(BG166,5)="prepa"),"360",IF(RIGHT(BG166,4)="cpou","361",IF(OR(RIGHT(BG166,4)="apou",RIGHT(BG166,6)="molinf"),"363",IF(RIGHT(BG166,4)="netp","364",IF(RIGHT(BG166,4)="cmtr","365",IF(LEFT(BG166,4)="form","873",IF(RIGHT(BG166,7)="ce-cppt","902",""))))))))))</f>
        <v/>
      </c>
      <c r="BG169" s="66" t="str">
        <f>IF(BF169="","",IF(OR(BF$3=Recap!$A$50,BF$3=Recap!$A$51,BF$3=Recap!$A$52,BF$3=Recap!$A$53,BF$3=Recap!$A$54,BF$3=Recap!$A$55,BF$3=Recap!$A$56,BF$3=Recap!$A$57,BF$3=Recap!$A$58,BF$3=Recap!$A$59,BF$3=Recap!$A$60,BF$3=Recap!$A$61),(BF168+BG168)/1,BF168+BG168))</f>
        <v/>
      </c>
      <c r="BH169" s="12"/>
    </row>
    <row r="170" spans="1:60" ht="14.4" customHeight="1" x14ac:dyDescent="0.3">
      <c r="A170" s="125" t="s">
        <v>95</v>
      </c>
      <c r="B170" s="67"/>
      <c r="C170" s="120"/>
      <c r="D170" s="68"/>
      <c r="E170" s="120"/>
      <c r="F170" s="68"/>
      <c r="G170" s="120"/>
      <c r="H170" s="68"/>
      <c r="I170" s="120"/>
      <c r="J170" s="68"/>
      <c r="K170" s="120"/>
      <c r="L170" s="68"/>
      <c r="M170" s="120"/>
      <c r="N170" s="68"/>
      <c r="O170" s="128"/>
      <c r="P170" s="55"/>
      <c r="Q170" s="106"/>
      <c r="R170" s="57"/>
      <c r="S170" s="106"/>
      <c r="T170" s="57"/>
      <c r="U170" s="106"/>
      <c r="V170" s="57"/>
      <c r="W170" s="106"/>
      <c r="X170" s="57"/>
      <c r="Y170" s="106"/>
      <c r="Z170" s="79"/>
      <c r="AA170" s="116"/>
      <c r="AB170" s="79"/>
      <c r="AC170" s="118"/>
      <c r="AD170" s="97">
        <f ca="1">SUM(P172:AC172)</f>
        <v>0</v>
      </c>
      <c r="AE170" s="55"/>
      <c r="AF170" s="106"/>
      <c r="AG170" s="79"/>
      <c r="AH170" s="116"/>
      <c r="AI170" s="57"/>
      <c r="AJ170" s="106"/>
      <c r="AK170" s="57"/>
      <c r="AL170" s="106"/>
      <c r="AM170" s="57"/>
      <c r="AN170" s="106"/>
      <c r="AO170" s="79"/>
      <c r="AP170" s="116"/>
      <c r="AQ170" s="79"/>
      <c r="AR170" s="118"/>
      <c r="AS170" s="97">
        <f ca="1">SUM(AE172:AR172)</f>
        <v>0</v>
      </c>
      <c r="AT170" s="55"/>
      <c r="AU170" s="106"/>
      <c r="AV170" s="57"/>
      <c r="AW170" s="106"/>
      <c r="AX170" s="57"/>
      <c r="AY170" s="106"/>
      <c r="AZ170" s="57"/>
      <c r="BA170" s="106"/>
      <c r="BB170" s="57"/>
      <c r="BC170" s="106"/>
      <c r="BD170" s="57"/>
      <c r="BE170" s="106"/>
      <c r="BF170" s="57"/>
      <c r="BG170" s="122"/>
      <c r="BH170" s="124">
        <f ca="1">SUM(AT172:BG172)</f>
        <v>0</v>
      </c>
    </row>
    <row r="171" spans="1:60" ht="16.2" customHeight="1" thickBot="1" x14ac:dyDescent="0.35">
      <c r="A171" s="126"/>
      <c r="B171" s="69"/>
      <c r="C171" s="121"/>
      <c r="D171" s="70"/>
      <c r="E171" s="121"/>
      <c r="F171" s="70"/>
      <c r="G171" s="121"/>
      <c r="H171" s="70"/>
      <c r="I171" s="121"/>
      <c r="J171" s="70"/>
      <c r="K171" s="121"/>
      <c r="L171" s="70"/>
      <c r="M171" s="121"/>
      <c r="N171" s="70"/>
      <c r="O171" s="129"/>
      <c r="P171" s="56"/>
      <c r="Q171" s="107"/>
      <c r="R171" s="58"/>
      <c r="S171" s="107"/>
      <c r="T171" s="58"/>
      <c r="U171" s="107"/>
      <c r="V171" s="58"/>
      <c r="W171" s="107"/>
      <c r="X171" s="58"/>
      <c r="Y171" s="107"/>
      <c r="Z171" s="80"/>
      <c r="AA171" s="117"/>
      <c r="AB171" s="80"/>
      <c r="AC171" s="119"/>
      <c r="AD171" s="97"/>
      <c r="AE171" s="56"/>
      <c r="AF171" s="107"/>
      <c r="AG171" s="80"/>
      <c r="AH171" s="117"/>
      <c r="AI171" s="58"/>
      <c r="AJ171" s="107"/>
      <c r="AK171" s="58"/>
      <c r="AL171" s="107"/>
      <c r="AM171" s="58"/>
      <c r="AN171" s="107"/>
      <c r="AO171" s="80"/>
      <c r="AP171" s="117"/>
      <c r="AQ171" s="80"/>
      <c r="AR171" s="119"/>
      <c r="AS171" s="97"/>
      <c r="AT171" s="56"/>
      <c r="AU171" s="107"/>
      <c r="AV171" s="58"/>
      <c r="AW171" s="107"/>
      <c r="AX171" s="58"/>
      <c r="AY171" s="107"/>
      <c r="AZ171" s="58"/>
      <c r="BA171" s="107"/>
      <c r="BB171" s="58"/>
      <c r="BC171" s="107"/>
      <c r="BD171" s="58"/>
      <c r="BE171" s="107"/>
      <c r="BF171" s="58"/>
      <c r="BG171" s="123"/>
      <c r="BH171" s="124"/>
    </row>
    <row r="172" spans="1:60" ht="15" customHeight="1" x14ac:dyDescent="0.35">
      <c r="A172" s="52"/>
      <c r="B172" s="66">
        <f ca="1">IF(B$3&gt;$BI$4,0,IF(OR(ISBLANK(B170),ISBLANK(B171),ISBLANK(C170),LEFT(C170,4)="jour",LEFT(C170,4)="form"),0,IF(COUNTIF(fériés,B$3)&gt;0,MOD((B171-B170),1)*1,MOD((B171-B170),1))))</f>
        <v>0</v>
      </c>
      <c r="C172" s="66">
        <f ca="1">IF(B$3&gt;$BI$4,0,IF(AND(ISNUMBER(B170),ISNUMBER(B171),OR(LEFT(C170,4)="jour",LEFT(C170,4)="form")),IF(COUNTIF(fériés,B$3)&gt;0,MOD(-$BH$4+(B171-B170),1)*1,MOD(-$BH$4+(B171-B170),1)),IF(AND(ISBLANK(B170),ISBLANK(B171)),IF(OR(C170="r",C170="c",C170="a",C170="m",C170="f",C170="cp",C170="s",C170="congé parent"),$BH$3,0),0)))</f>
        <v>0</v>
      </c>
      <c r="D172" s="66">
        <f ca="1">IF(D$3&gt;$BI$4,0,IF(OR(ISBLANK(D170),ISBLANK(D171),ISBLANK(E170),LEFT(E170,4)="jour",LEFT(E170,4)="form"),0,IF(COUNTIF(fériés,D$3)&gt;0,MOD((D171-D170),1)*1,MOD((D171-D170),1))))</f>
        <v>0</v>
      </c>
      <c r="E172" s="66">
        <f ca="1">IF(D$3&gt;$BI$4,0,IF(AND(ISNUMBER(D170),ISNUMBER(D171),OR(LEFT(E170,4)="jour",LEFT(E170,4)="form")),IF(COUNTIF(fériés,D$3)&gt;0,MOD(-$BH$4+(D171-D170),1)*1,MOD(-$BH$4+(D171-D170),1)),IF(AND(ISBLANK(D170),ISBLANK(D171)),IF(OR(E170="r",E170="c",E170="a",E170="m",E170="f",E170="cp",E170="s",E170="congé parent"),$BH$3,0),0)))</f>
        <v>0</v>
      </c>
      <c r="F172" s="66">
        <f ca="1">IF(F$3&gt;$BI$4,0,IF(OR(ISBLANK(F170),ISBLANK(F171),ISBLANK(G170),LEFT(G170,4)="jour",LEFT(G170,4)="form"),0,IF(COUNTIF(fériés,F$3)&gt;0,MOD((F171-F170),1)*1,MOD((F171-F170),1))))</f>
        <v>0</v>
      </c>
      <c r="G172" s="66">
        <f ca="1">IF(F$3&gt;$BI$4,0,IF(AND(ISNUMBER(F170),ISNUMBER(F171),OR(LEFT(G170,4)="jour",LEFT(G170,4)="form")),IF(COUNTIF(fériés,F$3)&gt;0,MOD(-$BH$4+(F171-F170),1)*1,MOD(-$BH$4+(F171-F170),1)),IF(AND(ISBLANK(F170),ISBLANK(F171)),IF(OR(G170="r",G170="c",G170="a",G170="m",G170="f",G170="cp",G170="s",G170="congé parent"),$BH$3,0),0)))</f>
        <v>0</v>
      </c>
      <c r="H172" s="66">
        <f ca="1">IF(H$3&gt;$BI$4,0,IF(OR(ISBLANK(H170),ISBLANK(H171),ISBLANK(I170),LEFT(I170,4)="jour",LEFT(I170,4)="form"),0,IF(COUNTIF(fériés,H$3)&gt;0,MOD((H171-H170),1)*1,MOD((H171-H170),1))))</f>
        <v>0</v>
      </c>
      <c r="I172" s="66">
        <f ca="1">IF(H$3&gt;$BI$4,0,IF(AND(ISNUMBER(H170),ISNUMBER(H171),OR(LEFT(I170,4)="jour",LEFT(I170,4)="form")),IF(COUNTIF(fériés,H$3)&gt;0,MOD(-$BH$4+(H171-H170),1)*1,MOD(-$BH$4+(H171-H170),1)),IF(AND(ISBLANK(H170),ISBLANK(H171)),IF(OR(I170="r",I170="c",I170="a",I170="m",I170="f",I170="cp",I170="s",I170="congé parent"),$BH$3,0),0)))</f>
        <v>0</v>
      </c>
      <c r="J172" s="66">
        <f ca="1">IF(J$3&gt;$BI$4,0,IF(OR(ISBLANK(J170),ISBLANK(J171),ISBLANK(K170),LEFT(K170,4)="jour",LEFT(K170,4)="form"),0,IF(COUNTIF(fériés,J$3)&gt;0,MOD((J171-J170),1)*1,MOD((J171-J170),1))))</f>
        <v>0</v>
      </c>
      <c r="K172" s="66">
        <f ca="1">IF(J$3&gt;$BI$4,0,IF(AND(ISNUMBER(J170),ISNUMBER(J171),OR(LEFT(K170,4)="jour",LEFT(K170,4)="form")),IF(COUNTIF(fériés,J$3)&gt;0,MOD(-$BH$4+(J171-J170),1)*1,MOD(-$BH$4+(J171-J170),1)),IF(AND(ISBLANK(J170),ISBLANK(J171)),IF(OR(K170="r",K170="c",K170="a",K170="m",K170="f",K170="cp",K170="s",K170="congé parent"),$BH$3,0),0)))</f>
        <v>0</v>
      </c>
      <c r="L172" s="66">
        <f ca="1">IF(L$3&gt;$BI$4,0,IF(OR(ISBLANK(L170),ISBLANK(L171),ISBLANK(M170),LEFT(M170,4)="jour",LEFT(M170,4)="form"),0,IF(COUNTIF(fériés,L$3)&gt;0,MOD((L171-L170),1)*1,MOD((L171-L170),1))))</f>
        <v>0</v>
      </c>
      <c r="M172" s="66">
        <f ca="1">IF(L$3&gt;$BI$4,0,IF(AND(ISNUMBER(L170),ISNUMBER(L171),OR(LEFT(M170,4)="jour",LEFT(M170,4)="form")),IF(COUNTIF(fériés,L$3)&gt;0,MOD(-$BH$4+(L171-L170),1)*1,MOD(-$BH$4+(L171-L170),1)),IF(AND(ISBLANK(L170),ISBLANK(L171)),IF(OR(M170="r",M170="c",M170="a",M170="m",M170="f",M170="cp",M170="s",M170="congé parent"),$BH$3,0),0)))</f>
        <v>0</v>
      </c>
      <c r="N172" s="66">
        <f ca="1">IF(N$3&gt;$BI$4,0,IF(OR(ISBLANK(N170),ISBLANK(N171),ISBLANK(O170),LEFT(O170,4)="jour",LEFT(O170,4)="form"),0,IF(COUNTIF(fériés,N$3)&gt;0,MOD((N171-N170),1)*1,MOD((N171-N170),1))))</f>
        <v>0</v>
      </c>
      <c r="O172" s="66">
        <f ca="1">IF(N$3&gt;$BI$4,0,IF(AND(ISNUMBER(N170),ISNUMBER(N171),OR(LEFT(O170,4)="jour",LEFT(O170,4)="form")),IF(COUNTIF(fériés,N$3)&gt;0,MOD(-$BH$4+(N171-N170),1)*1,MOD(-$BH$4+(N171-N170),1)),IF(AND(ISBLANK(N170),ISBLANK(N171)),IF(OR(O170="r",O170="c",O170="a",O170="m",O170="f",O170="cp",O170="s",O170="congé parent"),$BH$3,0),0)))</f>
        <v>0</v>
      </c>
      <c r="P172" s="66">
        <f ca="1">IF(P$3&gt;$BI$4,0,IF(OR(ISBLANK(P170),ISBLANK(P171),ISBLANK(Q170),LEFT(Q170,4)="jour",LEFT(Q170,4)="form"),0,IF(COUNTIF(fériés,P$3)&gt;0,MOD((P171-P170),1)*1,MOD((P171-P170),1))))</f>
        <v>0</v>
      </c>
      <c r="Q172" s="66">
        <f ca="1">IF(P$3&gt;$BI$4,0,IF(AND(ISNUMBER(P170),ISNUMBER(P171),OR(LEFT(Q170,4)="jour",LEFT(Q170,4)="form")),IF(COUNTIF(fériés,P$3)&gt;0,MOD(-$BH$4+(P171-P170),1)*1,MOD(-$BH$4+(P171-P170),1)),IF(AND(ISBLANK(P170),ISBLANK(P171)),IF(OR(Q170="r",Q170="c",Q170="a",Q170="m",Q170="f",Q170="cp",Q170="s",Q170="congé parent"),$BH$3,0),0)))</f>
        <v>0</v>
      </c>
      <c r="R172" s="66">
        <f ca="1">IF(R$3&gt;$BI$4,0,IF(OR(ISBLANK(R170),ISBLANK(R171),ISBLANK(S170),LEFT(S170,4)="jour",LEFT(S170,4)="form"),0,IF(COUNTIF(fériés,R$3)&gt;0,MOD((R171-R170),1)*1,MOD((R171-R170),1))))</f>
        <v>0</v>
      </c>
      <c r="S172" s="66">
        <f ca="1">IF(R$3&gt;$BI$4,0,IF(AND(ISNUMBER(R170),ISNUMBER(R171),OR(LEFT(S170,4)="jour",LEFT(S170,4)="form")),IF(COUNTIF(fériés,R$3)&gt;0,MOD(-$BH$4+(R171-R170),1)*1,MOD(-$BH$4+(R171-R170),1)),IF(AND(ISBLANK(R170),ISBLANK(R171)),IF(OR(S170="r",S170="c",S170="a",S170="m",S170="f",S170="cp",S170="s",S170="congé parent"),$BH$3,0),0)))</f>
        <v>0</v>
      </c>
      <c r="T172" s="66">
        <f ca="1">IF(T$3&gt;$BI$4,0,IF(OR(ISBLANK(T170),ISBLANK(T171),ISBLANK(U170),LEFT(U170,4)="jour",LEFT(U170,4)="form"),0,IF(COUNTIF(fériés,T$3)&gt;0,MOD((T171-T170),1)*1,MOD((T171-T170),1))))</f>
        <v>0</v>
      </c>
      <c r="U172" s="66">
        <f ca="1">IF(T$3&gt;$BI$4,0,IF(AND(ISNUMBER(T170),ISNUMBER(T171),OR(LEFT(U170,4)="jour",LEFT(U170,4)="form")),IF(COUNTIF(fériés,T$3)&gt;0,MOD(-$BH$4+(T171-T170),1)*1,MOD(-$BH$4+(T171-T170),1)),IF(AND(ISBLANK(T170),ISBLANK(T171)),IF(OR(U170="r",U170="c",U170="a",U170="m",U170="f",U170="cp",U170="s",U170="congé parent"),$BH$3,0),0)))</f>
        <v>0</v>
      </c>
      <c r="V172" s="66">
        <f ca="1">IF(V$3&gt;$BI$4,0,IF(OR(ISBLANK(V170),ISBLANK(V171),ISBLANK(W170),LEFT(W170,4)="jour",LEFT(W170,4)="form"),0,IF(COUNTIF(fériés,V$3)&gt;0,MOD((V171-V170),1)*1,MOD((V171-V170),1))))</f>
        <v>0</v>
      </c>
      <c r="W172" s="66">
        <f ca="1">IF(V$3&gt;$BI$4,0,IF(AND(ISNUMBER(V170),ISNUMBER(V171),OR(LEFT(W170,4)="jour",LEFT(W170,4)="form")),IF(COUNTIF(fériés,V$3)&gt;0,MOD(-$BH$4+(V171-V170),1)*1,MOD(-$BH$4+(V171-V170),1)),IF(AND(ISBLANK(V170),ISBLANK(V171)),IF(OR(W170="r",W170="c",W170="a",W170="m",W170="f",W170="cp",W170="s",W170="congé parent"),$BH$3,0),0)))</f>
        <v>0</v>
      </c>
      <c r="X172" s="66">
        <f ca="1">IF(X$3&gt;$BI$4,0,IF(OR(ISBLANK(X170),ISBLANK(X171),ISBLANK(Y170),LEFT(Y170,4)="jour",LEFT(Y170,4)="form"),0,IF(COUNTIF(fériés,X$3)&gt;0,MOD((X171-X170),1)*1,MOD((X171-X170),1))))</f>
        <v>0</v>
      </c>
      <c r="Y172" s="66">
        <f ca="1">IF(X$3&gt;$BI$4,0,IF(AND(ISNUMBER(X170),ISNUMBER(X171),OR(LEFT(Y170,4)="jour",LEFT(Y170,4)="form")),IF(COUNTIF(fériés,X$3)&gt;0,MOD(-$BH$4+(X171-X170),1)*1,MOD(-$BH$4+(X171-X170),1)),IF(AND(ISBLANK(X170),ISBLANK(X171)),IF(OR(Y170="r",Y170="c",Y170="a",Y170="m",Y170="f",Y170="cp",Y170="s",Y170="congé parent"),$BH$3,0),0)))</f>
        <v>0</v>
      </c>
      <c r="Z172" s="86">
        <f ca="1">IF(Z$3&gt;$BI$4,0,IF(OR(ISBLANK(Z170),ISBLANK(Z171),ISBLANK(AA170),LEFT(AA170,4)="jour",LEFT(AA170,4)="form"),0,IF(COUNTIF(fériés,Z$3)&gt;0,MOD((Z171-Z170),1)*1,MOD((Z171-Z170),1))))</f>
        <v>0</v>
      </c>
      <c r="AA172" s="86">
        <f ca="1">IF(Z$3&gt;$BI$4,0,IF(AND(ISNUMBER(Z170),ISNUMBER(Z171),OR(LEFT(AA170,4)="jour",LEFT(AA170,4)="form")),IF(COUNTIF(fériés,Z$3)&gt;0,MOD(-$BH$4+(Z171-Z170),1)*1,MOD(-$BH$4+(Z171-Z170),1)),IF(AND(ISBLANK(Z170),ISBLANK(Z171)),IF(OR(AA170="r",AA170="c",AA170="a",AA170="m",AA170="f",AA170="cp",AA170="s",AA170="congé parent"),$BH$3,0),0)))</f>
        <v>0</v>
      </c>
      <c r="AB172" s="86">
        <f ca="1">IF(AB$3&gt;$BI$4,0,IF(OR(ISBLANK(AB170),ISBLANK(AB171),ISBLANK(AC170),LEFT(AC170,4)="jour",LEFT(AC170,4)="form"),0,IF(COUNTIF(fériés,AB$3)&gt;0,MOD((AB171-AB170),1)*1,MOD((AB171-AB170),1))))</f>
        <v>0</v>
      </c>
      <c r="AC172" s="86">
        <f ca="1">IF(AB$3&gt;$BI$4,0,IF(AND(ISNUMBER(AB170),ISNUMBER(AB171),OR(LEFT(AC170,4)="jour",LEFT(AC170,4)="form")),IF(COUNTIF(fériés,AB$3)&gt;0,MOD(-$BH$4+(AB171-AB170),1)*1,MOD(-$BH$4+(AB171-AB170),1)),IF(AND(ISBLANK(AB170),ISBLANK(AB171)),IF(OR(AC170="r",AC170="c",AC170="a",AC170="m",AC170="f",AC170="cp",AC170="s",AC170="congé parent"),$BH$3,0),0)))</f>
        <v>0</v>
      </c>
      <c r="AD172" s="61"/>
      <c r="AE172" s="66">
        <f ca="1">IF(AE$3&gt;$BI$4,0,IF(OR(ISBLANK(AE170),ISBLANK(AE171),ISBLANK(AF170),LEFT(AF170,4)="jour",LEFT(AF170,4)="form"),0,IF(COUNTIF(fériés,AE$3)&gt;0,MOD((AE171-AE170),1)*1,MOD((AE171-AE170),1))))</f>
        <v>0</v>
      </c>
      <c r="AF172" s="66">
        <f ca="1">IF(AE$3&gt;$BI$4,0,IF(AND(ISNUMBER(AE170),ISNUMBER(AE171),OR(LEFT(AF170,4)="jour",LEFT(AF170,4)="form")),IF(COUNTIF(fériés,AE$3)&gt;0,MOD(-$BH$4+(AE171-AE170),1)*1,MOD(-$BH$4+(AE171-AE170),1)),IF(AND(ISBLANK(AE170),ISBLANK(AE171)),IF(OR(AF170="r",AF170="c",AF170="a",AF170="m",AF170="f",AF170="cp",AF170="s",AF170="congé parent"),$BH$3,0),0)))</f>
        <v>0</v>
      </c>
      <c r="AG172" s="86">
        <f ca="1">IF(AG$3&gt;$BI$4,0,IF(OR(ISBLANK(AG170),ISBLANK(AG171),ISBLANK(AH170),LEFT(AH170,4)="jour",LEFT(AH170,4)="form"),0,IF(COUNTIF(fériés,AG$3)&gt;0,MOD((AG171-AG170),1)*1,MOD((AG171-AG170),1))))</f>
        <v>0</v>
      </c>
      <c r="AH172" s="86">
        <f ca="1">IF(AG$3&gt;$BI$4,0,IF(AND(ISNUMBER(AG170),ISNUMBER(AG171),OR(LEFT(AH170,4)="jour",LEFT(AH170,4)="form")),IF(COUNTIF(fériés,AG$3)&gt;0,MOD(-$BH$4+(AG171-AG170),1)*1,MOD(-$BH$4+(AG171-AG170),1)),IF(AND(ISBLANK(AG170),ISBLANK(AG171)),IF(OR(AH170="r",AH170="c",AH170="a",AH170="m",AH170="f",AH170="cp",AH170="s",AH170="congé parent"),$BH$3,0),0)))</f>
        <v>0</v>
      </c>
      <c r="AI172" s="66">
        <f ca="1">IF(AI$3&gt;$BI$4,0,IF(OR(ISBLANK(AI170),ISBLANK(AI171),ISBLANK(AJ170),LEFT(AJ170,4)="jour",LEFT(AJ170,4)="form"),0,IF(COUNTIF(fériés,AI$3)&gt;0,MOD((AI171-AI170),1)*1,MOD((AI171-AI170),1))))</f>
        <v>0</v>
      </c>
      <c r="AJ172" s="66">
        <f ca="1">IF(AI$3&gt;$BI$4,0,IF(AND(ISNUMBER(AI170),ISNUMBER(AI171),OR(LEFT(AJ170,4)="jour",LEFT(AJ170,4)="form")),IF(COUNTIF(fériés,AI$3)&gt;0,MOD(-$BH$4+(AI171-AI170),1)*1,MOD(-$BH$4+(AI171-AI170),1)),IF(AND(ISBLANK(AI170),ISBLANK(AI171)),IF(OR(AJ170="r",AJ170="c",AJ170="a",AJ170="m",AJ170="f",AJ170="cp",AJ170="s",AJ170="congé parent"),$BH$3,0),0)))</f>
        <v>0</v>
      </c>
      <c r="AK172" s="66">
        <f ca="1">IF(AK$3&gt;$BI$4,0,IF(OR(ISBLANK(AK170),ISBLANK(AK171),ISBLANK(AL170),LEFT(AL170,4)="jour",LEFT(AL170,4)="form"),0,IF(COUNTIF(fériés,AK$3)&gt;0,MOD((AK171-AK170),1)*1,MOD((AK171-AK170),1))))</f>
        <v>0</v>
      </c>
      <c r="AL172" s="66">
        <f ca="1">IF(AK$3&gt;$BI$4,0,IF(AND(ISNUMBER(AK170),ISNUMBER(AK171),OR(LEFT(AL170,4)="jour",LEFT(AL170,4)="form")),IF(COUNTIF(fériés,AK$3)&gt;0,MOD(-$BH$4+(AK171-AK170),1)*1,MOD(-$BH$4+(AK171-AK170),1)),IF(AND(ISBLANK(AK170),ISBLANK(AK171)),IF(OR(AL170="r",AL170="c",AL170="a",AL170="m",AL170="f",AL170="cp",AL170="s",AL170="congé parent"),$BH$3,0),0)))</f>
        <v>0</v>
      </c>
      <c r="AM172" s="66">
        <f ca="1">IF(AM$3&gt;$BI$4,0,IF(OR(ISBLANK(AM170),ISBLANK(AM171),ISBLANK(AN170),LEFT(AN170,4)="jour",LEFT(AN170,4)="form"),0,IF(COUNTIF(fériés,AM$3)&gt;0,MOD((AM171-AM170),1)*1,MOD((AM171-AM170),1))))</f>
        <v>0</v>
      </c>
      <c r="AN172" s="66">
        <f ca="1">IF(AM$3&gt;$BI$4,0,IF(AND(ISNUMBER(AM170),ISNUMBER(AM171),OR(LEFT(AN170,4)="jour",LEFT(AN170,4)="form")),IF(COUNTIF(fériés,AM$3)&gt;0,MOD(-$BH$4+(AM171-AM170),1)*1,MOD(-$BH$4+(AM171-AM170),1)),IF(AND(ISBLANK(AM170),ISBLANK(AM171)),IF(OR(AN170="r",AN170="c",AN170="a",AN170="m",AN170="f",AN170="cp",AN170="s",AN170="congé parent"),$BH$3,0),0)))</f>
        <v>0</v>
      </c>
      <c r="AO172" s="86">
        <f ca="1">IF(AO$3&gt;$BI$4,0,IF(OR(ISBLANK(AO170),ISBLANK(AO171),ISBLANK(AP170),LEFT(AP170,4)="jour",LEFT(AP170,4)="form"),0,IF(COUNTIF(fériés,AO$3)&gt;0,MOD((AO171-AO170),1)*1,MOD((AO171-AO170),1))))</f>
        <v>0</v>
      </c>
      <c r="AP172" s="86">
        <f ca="1">IF(AO$3&gt;$BI$4,0,IF(AND(ISNUMBER(AO170),ISNUMBER(AO171),OR(LEFT(AP170,4)="jour",LEFT(AP170,4)="form")),IF(COUNTIF(fériés,AO$3)&gt;0,MOD(-$BH$4+(AO171-AO170),1)*1,MOD(-$BH$4+(AO171-AO170),1)),IF(AND(ISBLANK(AO170),ISBLANK(AO171)),IF(OR(AP170="r",AP170="c",AP170="a",AP170="m",AP170="f",AP170="cp",AP170="s",AP170="congé parent"),$BH$3,0),0)))</f>
        <v>0</v>
      </c>
      <c r="AQ172" s="86">
        <f ca="1">IF(AQ$3&gt;$BI$4,0,IF(OR(ISBLANK(AQ170),ISBLANK(AQ171),ISBLANK(AR170),LEFT(AR170,4)="jour",LEFT(AR170,4)="form"),0,IF(COUNTIF(fériés,AQ$3)&gt;0,MOD((AQ171-AQ170),1)*1,MOD((AQ171-AQ170),1))))</f>
        <v>0</v>
      </c>
      <c r="AR172" s="86">
        <f ca="1">IF(AQ$3&gt;$BI$4,0,IF(AND(ISNUMBER(AQ170),ISNUMBER(AQ171),OR(LEFT(AR170,4)="jour",LEFT(AR170,4)="form")),IF(COUNTIF(fériés,AQ$3)&gt;0,MOD(-$BH$4+(AQ171-AQ170),1)*1,MOD(-$BH$4+(AQ171-AQ170),1)),IF(AND(ISBLANK(AQ170),ISBLANK(AQ171)),IF(OR(AR170="r",AR170="c",AR170="a",AR170="m",AR170="f",AR170="cp",AR170="s",AR170="congé parent"),$BH$3,0),0)))</f>
        <v>0</v>
      </c>
      <c r="AS172" s="61"/>
      <c r="AT172" s="66">
        <f ca="1">IF(AT$3&gt;$BI$4,0,IF(OR(ISBLANK(AT170),ISBLANK(AT171),ISBLANK(AU170),LEFT(AU170,4)="jour",LEFT(AU170,4)="form"),0,IF(COUNTIF(fériés,AT$3)&gt;0,MOD((AT171-AT170),1)*1,MOD((AT171-AT170),1))))</f>
        <v>0</v>
      </c>
      <c r="AU172" s="66">
        <f ca="1">IF(AT$3&gt;$BI$4,0,IF(AND(ISNUMBER(AT170),ISNUMBER(AT171),OR(LEFT(AU170,4)="jour",LEFT(AU170,4)="form")),IF(COUNTIF(fériés,AT$3)&gt;0,MOD(-$BH$4+(AT171-AT170),1)*1,MOD(-$BH$4+(AT171-AT170),1)),IF(AND(ISBLANK(AT170),ISBLANK(AT171)),IF(OR(AU170="r",AU170="c",AU170="a",AU170="m",AU170="f",AU170="cp",AU170="s",AU170="congé parent"),$BH$3,0),0)))</f>
        <v>0</v>
      </c>
      <c r="AV172" s="66">
        <f ca="1">IF(AV$3&gt;$BI$4,0,IF(OR(ISBLANK(AV170),ISBLANK(AV171),ISBLANK(AW170),LEFT(AW170,4)="jour",LEFT(AW170,4)="form"),0,IF(COUNTIF(fériés,AV$3)&gt;0,MOD((AV171-AV170),1)*1,MOD((AV171-AV170),1))))</f>
        <v>0</v>
      </c>
      <c r="AW172" s="66">
        <f ca="1">IF(AV$3&gt;$BI$4,0,IF(AND(ISNUMBER(AV170),ISNUMBER(AV171),OR(LEFT(AW170,4)="jour",LEFT(AW170,4)="form")),IF(COUNTIF(fériés,AV$3)&gt;0,MOD(-$BH$4+(AV171-AV170),1)*1,MOD(-$BH$4+(AV171-AV170),1)),IF(AND(ISBLANK(AV170),ISBLANK(AV171)),IF(OR(AW170="r",AW170="c",AW170="a",AW170="m",AW170="f",AW170="cp",AW170="s",AW170="congé parent"),$BH$3,0),0)))</f>
        <v>0</v>
      </c>
      <c r="AX172" s="66">
        <f ca="1">IF(AX$3&gt;$BI$4,0,IF(OR(ISBLANK(AX170),ISBLANK(AX171),ISBLANK(AY170),LEFT(AY170,4)="jour",LEFT(AY170,4)="form"),0,IF(COUNTIF(fériés,AX$3)&gt;0,MOD((AX171-AX170),1)*1,MOD((AX171-AX170),1))))</f>
        <v>0</v>
      </c>
      <c r="AY172" s="66">
        <f ca="1">IF(AX$3&gt;$BI$4,0,IF(AND(ISNUMBER(AX170),ISNUMBER(AX171),OR(LEFT(AY170,4)="jour",LEFT(AY170,4)="form")),IF(COUNTIF(fériés,AX$3)&gt;0,MOD(-$BH$4+(AX171-AX170),1)*1,MOD(-$BH$4+(AX171-AX170),1)),IF(AND(ISBLANK(AX170),ISBLANK(AX171)),IF(OR(AY170="r",AY170="c",AY170="a",AY170="m",AY170="f",AY170="cp",AY170="s",AY170="congé parent"),$BH$3,0),0)))</f>
        <v>0</v>
      </c>
      <c r="AZ172" s="66">
        <f ca="1">IF(AZ$3&gt;$BI$4,0,IF(OR(ISBLANK(AZ170),ISBLANK(AZ171),ISBLANK(BA170),LEFT(BA170,4)="jour",LEFT(BA170,4)="form"),0,IF(COUNTIF(fériés,AZ$3)&gt;0,MOD((AZ171-AZ170),1)*1,MOD((AZ171-AZ170),1))))</f>
        <v>0</v>
      </c>
      <c r="BA172" s="66">
        <f ca="1">IF(AZ$3&gt;$BI$4,0,IF(AND(ISNUMBER(AZ170),ISNUMBER(AZ171),OR(LEFT(BA170,4)="jour",LEFT(BA170,4)="form")),IF(COUNTIF(fériés,AZ$3)&gt;0,MOD(-$BH$4+(AZ171-AZ170),1)*1,MOD(-$BH$4+(AZ171-AZ170),1)),IF(AND(ISBLANK(AZ170),ISBLANK(AZ171)),IF(OR(BA170="r",BA170="c",BA170="a",BA170="m",BA170="f",BA170="cp",BA170="s",BA170="congé parent"),$BH$3,0),0)))</f>
        <v>0</v>
      </c>
      <c r="BB172" s="66">
        <f ca="1">IF(BB$3&gt;$BI$4,0,IF(OR(ISBLANK(BB170),ISBLANK(BB171),ISBLANK(BC170),LEFT(BC170,4)="jour",LEFT(BC170,4)="form"),0,IF(COUNTIF(fériés,BB$3)&gt;0,MOD((BB171-BB170),1)*1,MOD((BB171-BB170),1))))</f>
        <v>0</v>
      </c>
      <c r="BC172" s="66">
        <f ca="1">IF(BB$3&gt;$BI$4,0,IF(AND(ISNUMBER(BB170),ISNUMBER(BB171),OR(LEFT(BC170,4)="jour",LEFT(BC170,4)="form")),IF(COUNTIF(fériés,BB$3)&gt;0,MOD(-$BH$4+(BB171-BB170),1)*1,MOD(-$BH$4+(BB171-BB170),1)),IF(AND(ISBLANK(BB170),ISBLANK(BB171)),IF(OR(BC170="r",BC170="c",BC170="a",BC170="m",BC170="f",BC170="cp",BC170="s",BC170="congé parent"),$BH$3,0),0)))</f>
        <v>0</v>
      </c>
      <c r="BD172" s="66">
        <f ca="1">IF(BD$3&gt;$BI$4,0,IF(OR(ISBLANK(BD170),ISBLANK(BD171),ISBLANK(BE170),LEFT(BE170,4)="jour",LEFT(BE170,4)="form"),0,IF(COUNTIF(fériés,BD$3)&gt;0,MOD((BD171-BD170),1)*1,MOD((BD171-BD170),1))))</f>
        <v>0</v>
      </c>
      <c r="BE172" s="66">
        <f ca="1">IF(BD$3&gt;$BI$4,0,IF(AND(ISNUMBER(BD170),ISNUMBER(BD171),OR(LEFT(BE170,4)="jour",LEFT(BE170,4)="form")),IF(COUNTIF(fériés,BD$3)&gt;0,MOD(-$BH$4+(BD171-BD170),1)*1,MOD(-$BH$4+(BD171-BD170),1)),IF(AND(ISBLANK(BD170),ISBLANK(BD171)),IF(OR(BE170="r",BE170="c",BE170="a",BE170="m",BE170="f",BE170="cp",BE170="s",BE170="congé parent"),$BH$3,0),0)))</f>
        <v>0</v>
      </c>
      <c r="BF172" s="66">
        <f ca="1">IF(BF$3&gt;$BI$4,0,IF(OR(ISBLANK(BF170),ISBLANK(BF171),ISBLANK(BG170),LEFT(BG170,4)="jour",LEFT(BG170,4)="form"),0,IF(COUNTIF(fériés,BF$3)&gt;0,MOD((BF171-BF170),1)*1,MOD((BF171-BF170),1))))</f>
        <v>0</v>
      </c>
      <c r="BG172" s="66">
        <f ca="1">IF(BF$3&gt;$BI$4,0,IF(AND(ISNUMBER(BF170),ISNUMBER(BF171),OR(LEFT(BG170,4)="jour",LEFT(BG170,4)="form")),IF(COUNTIF(fériés,BF$3)&gt;0,MOD(-$BH$4+(BF171-BF170),1)*1,MOD(-$BH$4+(BF171-BF170),1)),IF(AND(ISBLANK(BF170),ISBLANK(BF171)),IF(OR(BG170="r",BG170="c",BG170="a",BG170="m",BG170="f",BG170="cp",BG170="s",BG170="congé parent"),$BH$3,0),0)))</f>
        <v>0</v>
      </c>
      <c r="BH172" s="12">
        <f ca="1">SUM(B172:BG172)</f>
        <v>0</v>
      </c>
    </row>
    <row r="173" spans="1:60" ht="15.6" customHeight="1" thickBot="1" x14ac:dyDescent="0.4">
      <c r="A173" s="52"/>
      <c r="B173" s="66" t="str">
        <f>IF(RIGHT(C170,4)="cuht","171",IF(RIGHT(C170,4)="netu","172",IF(RIGHT(C170,4)="auht","173",IF(OR(RIGHT(C170,4)="ppou",RIGHT(C170,5)="prepa"),"360",IF(RIGHT(C170,4)="cpou","361",IF(OR(RIGHT(C170,4)="apou",RIGHT(C170,6)="molinf"),"363",IF(RIGHT(C170,4)="netp","364",IF(RIGHT(C170,4)="cmtr","365",IF(LEFT(C170,4)="form","873",IF(RIGHT(C170,7)="ce-cppt","902",""))))))))))</f>
        <v/>
      </c>
      <c r="C173" s="66" t="str">
        <f>IF(B173="","",IF(OR(B$3=Recap!$A$50,B$3=Recap!$A$51,B$3=Recap!$A$52,B$3=Recap!$A$53,B$3=Recap!$A$54,B$3=Recap!$A$55,B$3=Recap!$A$56,B$3=Recap!$A$57,B$3=Recap!$A$58,B$3=Recap!$A$59,B$3=Recap!$A$60,B$3=Recap!$A$61),(B172+C172)/1,B172+C172))</f>
        <v/>
      </c>
      <c r="D173" s="66" t="str">
        <f>IF(RIGHT(E170,4)="cuht","171",IF(RIGHT(E170,4)="netu","172",IF(RIGHT(E170,4)="auht","173",IF(OR(RIGHT(E170,4)="ppou",RIGHT(E170,5)="prepa"),"360",IF(RIGHT(E170,4)="cpou","361",IF(OR(RIGHT(E170,4)="apou",RIGHT(E170,6)="molinf"),"363",IF(RIGHT(E170,4)="netp","364",IF(RIGHT(E170,4)="cmtr","365",IF(LEFT(E170,4)="form","873",IF(RIGHT(E170,7)="ce-cppt","902",""))))))))))</f>
        <v/>
      </c>
      <c r="E173" s="66" t="str">
        <f>IF(D173="","",IF(OR(D$3=Recap!$A$50,D$3=Recap!$A$51,D$3=Recap!$A$52,D$3=Recap!$A$53,D$3=Recap!$A$54,D$3=Recap!$A$55,D$3=Recap!$A$56,D$3=Recap!$A$57,D$3=Recap!$A$58,D$3=Recap!$A$59,D$3=Recap!$A$60,D$3=Recap!$A$61),(D172+E172)/1,D172+E172))</f>
        <v/>
      </c>
      <c r="F173" s="66" t="str">
        <f>IF(RIGHT(G170,4)="cuht","171",IF(RIGHT(G170,4)="netu","172",IF(RIGHT(G170,4)="auht","173",IF(OR(RIGHT(G170,4)="ppou",RIGHT(G170,5)="prepa"),"360",IF(RIGHT(G170,4)="cpou","361",IF(OR(RIGHT(G170,4)="apou",RIGHT(G170,6)="molinf"),"363",IF(RIGHT(G170,4)="netp","364",IF(RIGHT(G170,4)="cmtr","365",IF(LEFT(G170,4)="form","873",IF(RIGHT(G170,7)="ce-cppt","902",""))))))))))</f>
        <v/>
      </c>
      <c r="G173" s="66" t="str">
        <f>IF(F173="","",IF(OR(F$3=Recap!$A$50,F$3=Recap!$A$51,F$3=Recap!$A$52,F$3=Recap!$A$53,F$3=Recap!$A$54,F$3=Recap!$A$55,F$3=Recap!$A$56,F$3=Recap!$A$57,F$3=Recap!$A$58,F$3=Recap!$A$59,F$3=Recap!$A$60,F$3=Recap!$A$61),(F172+G172)/1,F172+G172))</f>
        <v/>
      </c>
      <c r="H173" s="66" t="str">
        <f>IF(RIGHT(I170,4)="cuht","171",IF(RIGHT(I170,4)="netu","172",IF(RIGHT(I170,4)="auht","173",IF(OR(RIGHT(I170,4)="ppou",RIGHT(I170,5)="prepa"),"360",IF(RIGHT(I170,4)="cpou","361",IF(OR(RIGHT(I170,4)="apou",RIGHT(I170,6)="molinf"),"363",IF(RIGHT(I170,4)="netp","364",IF(RIGHT(I170,4)="cmtr","365",IF(LEFT(I170,4)="form","873",IF(RIGHT(I170,7)="ce-cppt","902",""))))))))))</f>
        <v/>
      </c>
      <c r="I173" s="66" t="str">
        <f>IF(H173="","",IF(OR(H$3=Recap!$A$50,H$3=Recap!$A$51,H$3=Recap!$A$52,H$3=Recap!$A$53,H$3=Recap!$A$54,H$3=Recap!$A$55,H$3=Recap!$A$56,H$3=Recap!$A$57,H$3=Recap!$A$58,H$3=Recap!$A$59,H$3=Recap!$A$60,H$3=Recap!$A$61),(H172+I172)/1,H172+I172))</f>
        <v/>
      </c>
      <c r="J173" s="66" t="str">
        <f>IF(RIGHT(K170,4)="cuht","171",IF(RIGHT(K170,4)="netu","172",IF(RIGHT(K170,4)="auht","173",IF(OR(RIGHT(K170,4)="ppou",RIGHT(K170,5)="prepa"),"360",IF(RIGHT(K170,4)="cpou","361",IF(OR(RIGHT(K170,4)="apou",RIGHT(K170,6)="molinf"),"363",IF(RIGHT(K170,4)="netp","364",IF(RIGHT(K170,4)="cmtr","365",IF(LEFT(K170,4)="form","873",IF(RIGHT(K170,7)="ce-cppt","902",""))))))))))</f>
        <v/>
      </c>
      <c r="K173" s="66" t="str">
        <f>IF(J173="","",IF(OR(J$3=Recap!$A$50,J$3=Recap!$A$51,J$3=Recap!$A$52,J$3=Recap!$A$53,J$3=Recap!$A$54,J$3=Recap!$A$55,J$3=Recap!$A$56,J$3=Recap!$A$57,J$3=Recap!$A$58,J$3=Recap!$A$59,J$3=Recap!$A$60,J$3=Recap!$A$61),(J172+K172)/1,J172+K172))</f>
        <v/>
      </c>
      <c r="L173" s="66" t="str">
        <f>IF(RIGHT(M170,4)="cuht","171",IF(RIGHT(M170,4)="netu","172",IF(RIGHT(M170,4)="auht","173",IF(OR(RIGHT(M170,4)="ppou",RIGHT(M170,5)="prepa"),"360",IF(RIGHT(M170,4)="cpou","361",IF(OR(RIGHT(M170,4)="apou",RIGHT(M170,6)="molinf"),"363",IF(RIGHT(M170,4)="netp","364",IF(RIGHT(M170,4)="cmtr","365",IF(LEFT(M170,4)="form","873",IF(RIGHT(M170,7)="ce-cppt","902",""))))))))))</f>
        <v/>
      </c>
      <c r="M173" s="66" t="str">
        <f>IF(L173="","",IF(OR(L$3=Recap!$A$50,L$3=Recap!$A$51,L$3=Recap!$A$52,L$3=Recap!$A$53,L$3=Recap!$A$54,L$3=Recap!$A$55,L$3=Recap!$A$56,L$3=Recap!$A$57,L$3=Recap!$A$58,L$3=Recap!$A$59,L$3=Recap!$A$60,L$3=Recap!$A$61),(L172+M172)/1,L172+M172))</f>
        <v/>
      </c>
      <c r="N173" s="66" t="str">
        <f>IF(RIGHT(O170,4)="cuht","171",IF(RIGHT(O170,4)="netu","172",IF(RIGHT(O170,4)="auht","173",IF(OR(RIGHT(O170,4)="ppou",RIGHT(O170,5)="prepa"),"360",IF(RIGHT(O170,4)="cpou","361",IF(OR(RIGHT(O170,4)="apou",RIGHT(O170,6)="molinf"),"363",IF(RIGHT(O170,4)="netp","364",IF(RIGHT(O170,4)="cmtr","365",IF(LEFT(O170,4)="form","873",IF(RIGHT(O170,7)="ce-cppt","902",""))))))))))</f>
        <v/>
      </c>
      <c r="O173" s="66" t="str">
        <f>IF(N173="","",IF(OR(N$3=Recap!$A$50,N$3=Recap!$A$51,N$3=Recap!$A$52,N$3=Recap!$A$53,N$3=Recap!$A$54,N$3=Recap!$A$55,N$3=Recap!$A$56,N$3=Recap!$A$57,N$3=Recap!$A$58,N$3=Recap!$A$59,N$3=Recap!$A$60,N$3=Recap!$A$61),(N172+O172)/1,N172+O172))</f>
        <v/>
      </c>
      <c r="P173" s="66" t="str">
        <f>IF(RIGHT(Q170,4)="cuht","171",IF(RIGHT(Q170,4)="netu","172",IF(RIGHT(Q170,4)="auht","173",IF(OR(RIGHT(Q170,4)="ppou",RIGHT(Q170,5)="prepa"),"360",IF(RIGHT(Q170,4)="cpou","361",IF(OR(RIGHT(Q170,4)="apou",RIGHT(Q170,6)="molinf"),"363",IF(RIGHT(Q170,4)="netp","364",IF(RIGHT(Q170,4)="cmtr","365",IF(LEFT(Q170,4)="form","873",IF(RIGHT(Q170,7)="ce-cppt","902",""))))))))))</f>
        <v/>
      </c>
      <c r="Q173" s="66" t="str">
        <f>IF(P173="","",IF(OR(P$3=Recap!$A$50,P$3=Recap!$A$51,P$3=Recap!$A$52,P$3=Recap!$A$53,P$3=Recap!$A$54,P$3=Recap!$A$55,P$3=Recap!$A$56,P$3=Recap!$A$57,P$3=Recap!$A$58,P$3=Recap!$A$59,P$3=Recap!$A$60,P$3=Recap!$A$61),(P172+Q172)/1,P172+Q172))</f>
        <v/>
      </c>
      <c r="R173" s="66" t="str">
        <f>IF(RIGHT(S170,4)="cuht","171",IF(RIGHT(S170,4)="netu","172",IF(RIGHT(S170,4)="auht","173",IF(OR(RIGHT(S170,4)="ppou",RIGHT(S170,5)="prepa"),"360",IF(RIGHT(S170,4)="cpou","361",IF(OR(RIGHT(S170,4)="apou",RIGHT(S170,6)="molinf"),"363",IF(RIGHT(S170,4)="netp","364",IF(RIGHT(S170,4)="cmtr","365",IF(LEFT(S170,4)="form","873",IF(RIGHT(S170,7)="ce-cppt","902",""))))))))))</f>
        <v/>
      </c>
      <c r="S173" s="66" t="str">
        <f>IF(R173="","",IF(OR(R$3=Recap!$A$50,R$3=Recap!$A$51,R$3=Recap!$A$52,R$3=Recap!$A$53,R$3=Recap!$A$54,R$3=Recap!$A$55,R$3=Recap!$A$56,R$3=Recap!$A$57,R$3=Recap!$A$58,R$3=Recap!$A$59,R$3=Recap!$A$60,R$3=Recap!$A$61),(R172+S172)/1,R172+S172))</f>
        <v/>
      </c>
      <c r="T173" s="66" t="str">
        <f>IF(RIGHT(U170,4)="cuht","171",IF(RIGHT(U170,4)="netu","172",IF(RIGHT(U170,4)="auht","173",IF(OR(RIGHT(U170,4)="ppou",RIGHT(U170,5)="prepa"),"360",IF(RIGHT(U170,4)="cpou","361",IF(OR(RIGHT(U170,4)="apou",RIGHT(U170,6)="molinf"),"363",IF(RIGHT(U170,4)="netp","364",IF(RIGHT(U170,4)="cmtr","365",IF(LEFT(U170,4)="form","873",IF(RIGHT(U170,7)="ce-cppt","902",""))))))))))</f>
        <v/>
      </c>
      <c r="U173" s="66" t="str">
        <f>IF(T173="","",IF(OR(T$3=Recap!$A$50,T$3=Recap!$A$51,T$3=Recap!$A$52,T$3=Recap!$A$53,T$3=Recap!$A$54,T$3=Recap!$A$55,T$3=Recap!$A$56,T$3=Recap!$A$57,T$3=Recap!$A$58,T$3=Recap!$A$59,T$3=Recap!$A$60,T$3=Recap!$A$61),(T172+U172)/1,T172+U172))</f>
        <v/>
      </c>
      <c r="V173" s="66" t="str">
        <f>IF(RIGHT(W170,4)="cuht","171",IF(RIGHT(W170,4)="netu","172",IF(RIGHT(W170,4)="auht","173",IF(OR(RIGHT(W170,4)="ppou",RIGHT(W170,5)="prepa"),"360",IF(RIGHT(W170,4)="cpou","361",IF(OR(RIGHT(W170,4)="apou",RIGHT(W170,6)="molinf"),"363",IF(RIGHT(W170,4)="netp","364",IF(RIGHT(W170,4)="cmtr","365",IF(LEFT(W170,4)="form","873",IF(RIGHT(W170,7)="ce-cppt","902",""))))))))))</f>
        <v/>
      </c>
      <c r="W173" s="66" t="str">
        <f>IF(V173="","",IF(OR(V$3=Recap!$A$50,V$3=Recap!$A$51,V$3=Recap!$A$52,V$3=Recap!$A$53,V$3=Recap!$A$54,V$3=Recap!$A$55,V$3=Recap!$A$56,V$3=Recap!$A$57,V$3=Recap!$A$58,V$3=Recap!$A$59,V$3=Recap!$A$60,V$3=Recap!$A$61),(V172+W172)/1,V172+W172))</f>
        <v/>
      </c>
      <c r="X173" s="66" t="str">
        <f>IF(RIGHT(Y170,4)="cuht","171",IF(RIGHT(Y170,4)="netu","172",IF(RIGHT(Y170,4)="auht","173",IF(OR(RIGHT(Y170,4)="ppou",RIGHT(Y170,5)="prepa"),"360",IF(RIGHT(Y170,4)="cpou","361",IF(OR(RIGHT(Y170,4)="apou",RIGHT(Y170,6)="molinf"),"363",IF(RIGHT(Y170,4)="netp","364",IF(RIGHT(Y170,4)="cmtr","365",IF(LEFT(Y170,4)="form","873",IF(RIGHT(Y170,7)="ce-cppt","902",""))))))))))</f>
        <v/>
      </c>
      <c r="Y173" s="66" t="str">
        <f>IF(X173="","",IF(OR(X$3=Recap!$A$50,X$3=Recap!$A$51,X$3=Recap!$A$52,X$3=Recap!$A$53,X$3=Recap!$A$54,X$3=Recap!$A$55,X$3=Recap!$A$56,X$3=Recap!$A$57,X$3=Recap!$A$58,X$3=Recap!$A$59,X$3=Recap!$A$60,X$3=Recap!$A$61),(X172+Y172)/1,X172+Y172))</f>
        <v/>
      </c>
      <c r="Z173" s="86" t="str">
        <f>IF(RIGHT(AA170,4)="cuht","171",IF(RIGHT(AA170,4)="netu","172",IF(RIGHT(AA170,4)="auht","173",IF(OR(RIGHT(AA170,4)="ppou",RIGHT(AA170,5)="prepa"),"360",IF(RIGHT(AA170,4)="cpou","361",IF(OR(RIGHT(AA170,4)="apou",RIGHT(AA170,6)="molinf"),"363",IF(RIGHT(AA170,4)="netp","364",IF(RIGHT(AA170,4)="cmtr","365",IF(LEFT(AA170,4)="form","873",IF(RIGHT(AA170,7)="ce-cppt","902",""))))))))))</f>
        <v/>
      </c>
      <c r="AA173" s="86" t="str">
        <f>IF(Z173="","",IF(OR(Z$3=Recap!$A$50,Z$3=Recap!$A$51,Z$3=Recap!$A$52,Z$3=Recap!$A$53,Z$3=Recap!$A$54,Z$3=Recap!$A$55,Z$3=Recap!$A$56,Z$3=Recap!$A$57,Z$3=Recap!$A$58,Z$3=Recap!$A$59,Z$3=Recap!$A$60,Z$3=Recap!$A$61),(Z172+AA172)/1,Z172+AA172))</f>
        <v/>
      </c>
      <c r="AB173" s="86" t="str">
        <f>IF(RIGHT(AC170,4)="cuht","171",IF(RIGHT(AC170,4)="netu","172",IF(RIGHT(AC170,4)="auht","173",IF(OR(RIGHT(AC170,4)="ppou",RIGHT(AC170,5)="prepa"),"360",IF(RIGHT(AC170,4)="cpou","361",IF(OR(RIGHT(AC170,4)="apou",RIGHT(AC170,6)="molinf"),"363",IF(RIGHT(AC170,4)="netp","364",IF(RIGHT(AC170,4)="cmtr","365",IF(LEFT(AC170,4)="form","873",IF(RIGHT(AC170,7)="ce-cppt","902",""))))))))))</f>
        <v/>
      </c>
      <c r="AC173" s="86" t="str">
        <f>IF(AB173="","",IF(OR(AB$3=Recap!$A$50,AB$3=Recap!$A$51,AB$3=Recap!$A$52,AB$3=Recap!$A$53,AB$3=Recap!$A$54,AB$3=Recap!$A$55,AB$3=Recap!$A$56,AB$3=Recap!$A$57,AB$3=Recap!$A$58,AB$3=Recap!$A$59,AB$3=Recap!$A$60,AB$3=Recap!$A$61),(AB172+AC172)/1,AB172+AC172))</f>
        <v/>
      </c>
      <c r="AD173" s="61"/>
      <c r="AE173" s="66" t="str">
        <f>IF(RIGHT(AF170,4)="cuht","171",IF(RIGHT(AF170,4)="netu","172",IF(RIGHT(AF170,4)="auht","173",IF(OR(RIGHT(AF170,4)="ppou",RIGHT(AF170,5)="prepa"),"360",IF(RIGHT(AF170,4)="cpou","361",IF(OR(RIGHT(AF170,4)="apou",RIGHT(AF170,6)="molinf"),"363",IF(RIGHT(AF170,4)="netp","364",IF(RIGHT(AF170,4)="cmtr","365",IF(LEFT(AF170,4)="form","873",IF(RIGHT(AF170,7)="ce-cppt","902",""))))))))))</f>
        <v/>
      </c>
      <c r="AF173" s="66" t="str">
        <f>IF(AE173="","",IF(OR(AE$3=Recap!$A$50,AE$3=Recap!$A$51,AE$3=Recap!$A$52,AE$3=Recap!$A$53,AE$3=Recap!$A$54,AE$3=Recap!$A$55,AE$3=Recap!$A$56,AE$3=Recap!$A$57,AE$3=Recap!$A$58,AE$3=Recap!$A$59,AE$3=Recap!$A$60,AE$3=Recap!$A$61),(AE172+AF172)/1,AE172+AF172))</f>
        <v/>
      </c>
      <c r="AG173" s="86" t="str">
        <f>IF(RIGHT(AH170,4)="cuht","171",IF(RIGHT(AH170,4)="netu","172",IF(RIGHT(AH170,4)="auht","173",IF(OR(RIGHT(AH170,4)="ppou",RIGHT(AH170,5)="prepa"),"360",IF(RIGHT(AH170,4)="cpou","361",IF(OR(RIGHT(AH170,4)="apou",RIGHT(AH170,6)="molinf"),"363",IF(RIGHT(AH170,4)="netp","364",IF(RIGHT(AH170,4)="cmtr","365",IF(LEFT(AH170,4)="form","873",IF(RIGHT(AH170,7)="ce-cppt","902",""))))))))))</f>
        <v/>
      </c>
      <c r="AH173" s="86" t="str">
        <f>IF(AG173="","",IF(OR(AG$3=Recap!$A$50,AG$3=Recap!$A$51,AG$3=Recap!$A$52,AG$3=Recap!$A$53,AG$3=Recap!$A$54,AG$3=Recap!$A$55,AG$3=Recap!$A$56,AG$3=Recap!$A$57,AG$3=Recap!$A$58,AG$3=Recap!$A$59,AG$3=Recap!$A$60,AG$3=Recap!$A$61),(AG172+AH172)/1,AG172+AH172))</f>
        <v/>
      </c>
      <c r="AI173" s="66" t="str">
        <f>IF(RIGHT(AJ170,4)="cuht","171",IF(RIGHT(AJ170,4)="netu","172",IF(RIGHT(AJ170,4)="auht","173",IF(OR(RIGHT(AJ170,4)="ppou",RIGHT(AJ170,5)="prepa"),"360",IF(RIGHT(AJ170,4)="cpou","361",IF(OR(RIGHT(AJ170,4)="apou",RIGHT(AJ170,6)="molinf"),"363",IF(RIGHT(AJ170,4)="netp","364",IF(RIGHT(AJ170,4)="cmtr","365",IF(LEFT(AJ170,4)="form","873",IF(RIGHT(AJ170,7)="ce-cppt","902",""))))))))))</f>
        <v/>
      </c>
      <c r="AJ173" s="66" t="str">
        <f>IF(AI173="","",IF(OR(AI$3=Recap!$A$50,AI$3=Recap!$A$51,AI$3=Recap!$A$52,AI$3=Recap!$A$53,AI$3=Recap!$A$54,AI$3=Recap!$A$55,AI$3=Recap!$A$56,AI$3=Recap!$A$57,AI$3=Recap!$A$58,AI$3=Recap!$A$59,AI$3=Recap!$A$60,AI$3=Recap!$A$61),(AI172+AJ172)/1,AI172+AJ172))</f>
        <v/>
      </c>
      <c r="AK173" s="66" t="str">
        <f>IF(RIGHT(AL170,4)="cuht","171",IF(RIGHT(AL170,4)="netu","172",IF(RIGHT(AL170,4)="auht","173",IF(OR(RIGHT(AL170,4)="ppou",RIGHT(AL170,5)="prepa"),"360",IF(RIGHT(AL170,4)="cpou","361",IF(OR(RIGHT(AL170,4)="apou",RIGHT(AL170,6)="molinf"),"363",IF(RIGHT(AL170,4)="netp","364",IF(RIGHT(AL170,4)="cmtr","365",IF(LEFT(AL170,4)="form","873",IF(RIGHT(AL170,7)="ce-cppt","902",""))))))))))</f>
        <v/>
      </c>
      <c r="AL173" s="66" t="str">
        <f>IF(AK173="","",IF(OR(AK$3=Recap!$A$50,AK$3=Recap!$A$51,AK$3=Recap!$A$52,AK$3=Recap!$A$53,AK$3=Recap!$A$54,AK$3=Recap!$A$55,AK$3=Recap!$A$56,AK$3=Recap!$A$57,AK$3=Recap!$A$58,AK$3=Recap!$A$59,AK$3=Recap!$A$60,AK$3=Recap!$A$61),(AK172+AL172)/1,AK172+AL172))</f>
        <v/>
      </c>
      <c r="AM173" s="66" t="str">
        <f>IF(RIGHT(AN170,4)="cuht","171",IF(RIGHT(AN170,4)="netu","172",IF(RIGHT(AN170,4)="auht","173",IF(OR(RIGHT(AN170,4)="ppou",RIGHT(AN170,5)="prepa"),"360",IF(RIGHT(AN170,4)="cpou","361",IF(OR(RIGHT(AN170,4)="apou",RIGHT(AN170,6)="molinf"),"363",IF(RIGHT(AN170,4)="netp","364",IF(RIGHT(AN170,4)="cmtr","365",IF(LEFT(AN170,4)="form","873",IF(RIGHT(AN170,7)="ce-cppt","902",""))))))))))</f>
        <v/>
      </c>
      <c r="AN173" s="66" t="str">
        <f>IF(AM173="","",IF(OR(AM$3=Recap!$A$50,AM$3=Recap!$A$51,AM$3=Recap!$A$52,AM$3=Recap!$A$53,AM$3=Recap!$A$54,AM$3=Recap!$A$55,AM$3=Recap!$A$56,AM$3=Recap!$A$57,AM$3=Recap!$A$58,AM$3=Recap!$A$59,AM$3=Recap!$A$60,AM$3=Recap!$A$61),(AM172+AN172)/1,AM172+AN172))</f>
        <v/>
      </c>
      <c r="AO173" s="86" t="str">
        <f>IF(RIGHT(AP170,4)="cuht","171",IF(RIGHT(AP170,4)="netu","172",IF(RIGHT(AP170,4)="auht","173",IF(OR(RIGHT(AP170,4)="ppou",RIGHT(AP170,5)="prepa"),"360",IF(RIGHT(AP170,4)="cpou","361",IF(OR(RIGHT(AP170,4)="apou",RIGHT(AP170,6)="molinf"),"363",IF(RIGHT(AP170,4)="netp","364",IF(RIGHT(AP170,4)="cmtr","365",IF(LEFT(AP170,4)="form","873",IF(RIGHT(AP170,7)="ce-cppt","902",""))))))))))</f>
        <v/>
      </c>
      <c r="AP173" s="86" t="str">
        <f>IF(AO173="","",IF(OR(AO$3=Recap!$A$50,AO$3=Recap!$A$51,AO$3=Recap!$A$52,AO$3=Recap!$A$53,AO$3=Recap!$A$54,AO$3=Recap!$A$55,AO$3=Recap!$A$56,AO$3=Recap!$A$57,AO$3=Recap!$A$58,AO$3=Recap!$A$59,AO$3=Recap!$A$60,AO$3=Recap!$A$61),(AO172+AP172)/1,AO172+AP172))</f>
        <v/>
      </c>
      <c r="AQ173" s="86" t="str">
        <f>IF(RIGHT(AR170,4)="cuht","171",IF(RIGHT(AR170,4)="netu","172",IF(RIGHT(AR170,4)="auht","173",IF(OR(RIGHT(AR170,4)="ppou",RIGHT(AR170,5)="prepa"),"360",IF(RIGHT(AR170,4)="cpou","361",IF(OR(RIGHT(AR170,4)="apou",RIGHT(AR170,6)="molinf"),"363",IF(RIGHT(AR170,4)="netp","364",IF(RIGHT(AR170,4)="cmtr","365",IF(LEFT(AR170,4)="form","873",IF(RIGHT(AR170,7)="ce-cppt","902",""))))))))))</f>
        <v/>
      </c>
      <c r="AR173" s="86" t="str">
        <f>IF(AQ173="","",IF(OR(AQ$3=Recap!$A$50,AQ$3=Recap!$A$51,AQ$3=Recap!$A$52,AQ$3=Recap!$A$53,AQ$3=Recap!$A$54,AQ$3=Recap!$A$55,AQ$3=Recap!$A$56,AQ$3=Recap!$A$57,AQ$3=Recap!$A$58,AQ$3=Recap!$A$59,AQ$3=Recap!$A$60,AQ$3=Recap!$A$61),(AQ172+AR172)/1,AQ172+AR172))</f>
        <v/>
      </c>
      <c r="AS173" s="61"/>
      <c r="AT173" s="66" t="str">
        <f>IF(RIGHT(AU170,4)="cuht","171",IF(RIGHT(AU170,4)="netu","172",IF(RIGHT(AU170,4)="auht","173",IF(OR(RIGHT(AU170,4)="ppou",RIGHT(AU170,5)="prepa"),"360",IF(RIGHT(AU170,4)="cpou","361",IF(OR(RIGHT(AU170,4)="apou",RIGHT(AU170,6)="molinf"),"363",IF(RIGHT(AU170,4)="netp","364",IF(RIGHT(AU170,4)="cmtr","365",IF(LEFT(AU170,4)="form","873",IF(RIGHT(AU170,7)="ce-cppt","902",""))))))))))</f>
        <v/>
      </c>
      <c r="AU173" s="66" t="str">
        <f>IF(AT173="","",IF(OR(AT$3=Recap!$A$50,AT$3=Recap!$A$51,AT$3=Recap!$A$52,AT$3=Recap!$A$53,AT$3=Recap!$A$54,AT$3=Recap!$A$55,AT$3=Recap!$A$56,AT$3=Recap!$A$57,AT$3=Recap!$A$58,AT$3=Recap!$A$59,AT$3=Recap!$A$60,AT$3=Recap!$A$61),(AT172+AU172)/1,AT172+AU172))</f>
        <v/>
      </c>
      <c r="AV173" s="66" t="str">
        <f>IF(RIGHT(AW170,4)="cuht","171",IF(RIGHT(AW170,4)="netu","172",IF(RIGHT(AW170,4)="auht","173",IF(OR(RIGHT(AW170,4)="ppou",RIGHT(AW170,5)="prepa"),"360",IF(RIGHT(AW170,4)="cpou","361",IF(OR(RIGHT(AW170,4)="apou",RIGHT(AW170,6)="molinf"),"363",IF(RIGHT(AW170,4)="netp","364",IF(RIGHT(AW170,4)="cmtr","365",IF(LEFT(AW170,4)="form","873",IF(RIGHT(AW170,7)="ce-cppt","902",""))))))))))</f>
        <v/>
      </c>
      <c r="AW173" s="66" t="str">
        <f>IF(AV173="","",IF(OR(AV$3=Recap!$A$50,AV$3=Recap!$A$51,AV$3=Recap!$A$52,AV$3=Recap!$A$53,AV$3=Recap!$A$54,AV$3=Recap!$A$55,AV$3=Recap!$A$56,AV$3=Recap!$A$57,AV$3=Recap!$A$58,AV$3=Recap!$A$59,AV$3=Recap!$A$60,AV$3=Recap!$A$61),(AV172+AW172)/1,AV172+AW172))</f>
        <v/>
      </c>
      <c r="AX173" s="66" t="str">
        <f>IF(RIGHT(AY170,4)="cuht","171",IF(RIGHT(AY170,4)="netu","172",IF(RIGHT(AY170,4)="auht","173",IF(OR(RIGHT(AY170,4)="ppou",RIGHT(AY170,5)="prepa"),"360",IF(RIGHT(AY170,4)="cpou","361",IF(OR(RIGHT(AY170,4)="apou",RIGHT(AY170,6)="molinf"),"363",IF(RIGHT(AY170,4)="netp","364",IF(RIGHT(AY170,4)="cmtr","365",IF(LEFT(AY170,4)="form","873",IF(RIGHT(AY170,7)="ce-cppt","902",""))))))))))</f>
        <v/>
      </c>
      <c r="AY173" s="66" t="str">
        <f>IF(AX173="","",IF(OR(AX$3=Recap!$A$50,AX$3=Recap!$A$51,AX$3=Recap!$A$52,AX$3=Recap!$A$53,AX$3=Recap!$A$54,AX$3=Recap!$A$55,AX$3=Recap!$A$56,AX$3=Recap!$A$57,AX$3=Recap!$A$58,AX$3=Recap!$A$59,AX$3=Recap!$A$60,AX$3=Recap!$A$61),(AX172+AY172)/1,AX172+AY172))</f>
        <v/>
      </c>
      <c r="AZ173" s="66" t="str">
        <f>IF(RIGHT(BA170,4)="cuht","171",IF(RIGHT(BA170,4)="netu","172",IF(RIGHT(BA170,4)="auht","173",IF(OR(RIGHT(BA170,4)="ppou",RIGHT(BA170,5)="prepa"),"360",IF(RIGHT(BA170,4)="cpou","361",IF(OR(RIGHT(BA170,4)="apou",RIGHT(BA170,6)="molinf"),"363",IF(RIGHT(BA170,4)="netp","364",IF(RIGHT(BA170,4)="cmtr","365",IF(LEFT(BA170,4)="form","873",IF(RIGHT(BA170,7)="ce-cppt","902",""))))))))))</f>
        <v/>
      </c>
      <c r="BA173" s="66" t="str">
        <f>IF(AZ173="","",IF(OR(AZ$3=Recap!$A$50,AZ$3=Recap!$A$51,AZ$3=Recap!$A$52,AZ$3=Recap!$A$53,AZ$3=Recap!$A$54,AZ$3=Recap!$A$55,AZ$3=Recap!$A$56,AZ$3=Recap!$A$57,AZ$3=Recap!$A$58,AZ$3=Recap!$A$59,AZ$3=Recap!$A$60,AZ$3=Recap!$A$61),(AZ172+BA172)/1,AZ172+BA172))</f>
        <v/>
      </c>
      <c r="BB173" s="66" t="str">
        <f>IF(RIGHT(BC170,4)="cuht","171",IF(RIGHT(BC170,4)="netu","172",IF(RIGHT(BC170,4)="auht","173",IF(OR(RIGHT(BC170,4)="ppou",RIGHT(BC170,5)="prepa"),"360",IF(RIGHT(BC170,4)="cpou","361",IF(OR(RIGHT(BC170,4)="apou",RIGHT(BC170,6)="molinf"),"363",IF(RIGHT(BC170,4)="netp","364",IF(RIGHT(BC170,4)="cmtr","365",IF(LEFT(BC170,4)="form","873",IF(RIGHT(BC170,7)="ce-cppt","902",""))))))))))</f>
        <v/>
      </c>
      <c r="BC173" s="66" t="str">
        <f>IF(BB173="","",IF(OR(BB$3=Recap!$A$50,BB$3=Recap!$A$51,BB$3=Recap!$A$52,BB$3=Recap!$A$53,BB$3=Recap!$A$54,BB$3=Recap!$A$55,BB$3=Recap!$A$56,BB$3=Recap!$A$57,BB$3=Recap!$A$58,BB$3=Recap!$A$59,BB$3=Recap!$A$60,BB$3=Recap!$A$61),(BB172+BC172)/1,BB172+BC172))</f>
        <v/>
      </c>
      <c r="BD173" s="66" t="str">
        <f>IF(RIGHT(BE170,4)="cuht","171",IF(RIGHT(BE170,4)="netu","172",IF(RIGHT(BE170,4)="auht","173",IF(OR(RIGHT(BE170,4)="ppou",RIGHT(BE170,5)="prepa"),"360",IF(RIGHT(BE170,4)="cpou","361",IF(OR(RIGHT(BE170,4)="apou",RIGHT(BE170,6)="molinf"),"363",IF(RIGHT(BE170,4)="netp","364",IF(RIGHT(BE170,4)="cmtr","365",IF(LEFT(BE170,4)="form","873",IF(RIGHT(BE170,7)="ce-cppt","902",""))))))))))</f>
        <v/>
      </c>
      <c r="BE173" s="66" t="str">
        <f>IF(BD173="","",IF(OR(BD$3=Recap!$A$50,BD$3=Recap!$A$51,BD$3=Recap!$A$52,BD$3=Recap!$A$53,BD$3=Recap!$A$54,BD$3=Recap!$A$55,BD$3=Recap!$A$56,BD$3=Recap!$A$57,BD$3=Recap!$A$58,BD$3=Recap!$A$59,BD$3=Recap!$A$60,BD$3=Recap!$A$61),(BD172+BE172)/1,BD172+BE172))</f>
        <v/>
      </c>
      <c r="BF173" s="66" t="str">
        <f>IF(RIGHT(BG170,4)="cuht","171",IF(RIGHT(BG170,4)="netu","172",IF(RIGHT(BG170,4)="auht","173",IF(OR(RIGHT(BG170,4)="ppou",RIGHT(BG170,5)="prepa"),"360",IF(RIGHT(BG170,4)="cpou","361",IF(OR(RIGHT(BG170,4)="apou",RIGHT(BG170,6)="molinf"),"363",IF(RIGHT(BG170,4)="netp","364",IF(RIGHT(BG170,4)="cmtr","365",IF(LEFT(BG170,4)="form","873",IF(RIGHT(BG170,7)="ce-cppt","902",""))))))))))</f>
        <v/>
      </c>
      <c r="BG173" s="66" t="str">
        <f>IF(BF173="","",IF(OR(BF$3=Recap!$A$50,BF$3=Recap!$A$51,BF$3=Recap!$A$52,BF$3=Recap!$A$53,BF$3=Recap!$A$54,BF$3=Recap!$A$55,BF$3=Recap!$A$56,BF$3=Recap!$A$57,BF$3=Recap!$A$58,BF$3=Recap!$A$59,BF$3=Recap!$A$60,BF$3=Recap!$A$61),(BF172+BG172)/1,BF172+BG172))</f>
        <v/>
      </c>
      <c r="BH173" s="12"/>
    </row>
    <row r="174" spans="1:60" ht="14.4" customHeight="1" x14ac:dyDescent="0.3">
      <c r="A174" s="125" t="s">
        <v>96</v>
      </c>
      <c r="B174" s="67"/>
      <c r="C174" s="120"/>
      <c r="D174" s="68"/>
      <c r="E174" s="120"/>
      <c r="F174" s="68"/>
      <c r="G174" s="120"/>
      <c r="H174" s="68"/>
      <c r="I174" s="120"/>
      <c r="J174" s="68"/>
      <c r="K174" s="120"/>
      <c r="L174" s="68"/>
      <c r="M174" s="120"/>
      <c r="N174" s="68"/>
      <c r="O174" s="128"/>
      <c r="P174" s="55"/>
      <c r="Q174" s="106"/>
      <c r="R174" s="57"/>
      <c r="S174" s="106"/>
      <c r="T174" s="57"/>
      <c r="U174" s="106"/>
      <c r="V174" s="57"/>
      <c r="W174" s="106"/>
      <c r="X174" s="57"/>
      <c r="Y174" s="106"/>
      <c r="Z174" s="79"/>
      <c r="AA174" s="116"/>
      <c r="AB174" s="79"/>
      <c r="AC174" s="118"/>
      <c r="AD174" s="97">
        <f ca="1">SUM(P176:AC176)</f>
        <v>0</v>
      </c>
      <c r="AE174" s="55"/>
      <c r="AF174" s="106"/>
      <c r="AG174" s="79"/>
      <c r="AH174" s="116"/>
      <c r="AI174" s="57"/>
      <c r="AJ174" s="106"/>
      <c r="AK174" s="57"/>
      <c r="AL174" s="106"/>
      <c r="AM174" s="57"/>
      <c r="AN174" s="106"/>
      <c r="AO174" s="79"/>
      <c r="AP174" s="116"/>
      <c r="AQ174" s="79"/>
      <c r="AR174" s="118"/>
      <c r="AS174" s="97">
        <f ca="1">SUM(AE176:AR176)</f>
        <v>0</v>
      </c>
      <c r="AT174" s="55"/>
      <c r="AU174" s="106"/>
      <c r="AV174" s="57"/>
      <c r="AW174" s="106"/>
      <c r="AX174" s="57"/>
      <c r="AY174" s="106"/>
      <c r="AZ174" s="57"/>
      <c r="BA174" s="106"/>
      <c r="BB174" s="57"/>
      <c r="BC174" s="106"/>
      <c r="BD174" s="57"/>
      <c r="BE174" s="106"/>
      <c r="BF174" s="57"/>
      <c r="BG174" s="122"/>
      <c r="BH174" s="124">
        <f ca="1">SUM(AT176:BG176)</f>
        <v>0</v>
      </c>
    </row>
    <row r="175" spans="1:60" ht="16.2" customHeight="1" thickBot="1" x14ac:dyDescent="0.35">
      <c r="A175" s="126"/>
      <c r="B175" s="69"/>
      <c r="C175" s="121"/>
      <c r="D175" s="70"/>
      <c r="E175" s="121"/>
      <c r="F175" s="70"/>
      <c r="G175" s="121"/>
      <c r="H175" s="70"/>
      <c r="I175" s="121"/>
      <c r="J175" s="70"/>
      <c r="K175" s="121"/>
      <c r="L175" s="70"/>
      <c r="M175" s="121"/>
      <c r="N175" s="70"/>
      <c r="O175" s="129"/>
      <c r="P175" s="56"/>
      <c r="Q175" s="107"/>
      <c r="R175" s="58"/>
      <c r="S175" s="107"/>
      <c r="T175" s="58"/>
      <c r="U175" s="107"/>
      <c r="V175" s="58"/>
      <c r="W175" s="107"/>
      <c r="X175" s="58"/>
      <c r="Y175" s="107"/>
      <c r="Z175" s="80"/>
      <c r="AA175" s="117"/>
      <c r="AB175" s="80"/>
      <c r="AC175" s="119"/>
      <c r="AD175" s="97"/>
      <c r="AE175" s="56"/>
      <c r="AF175" s="107"/>
      <c r="AG175" s="80"/>
      <c r="AH175" s="117"/>
      <c r="AI175" s="58"/>
      <c r="AJ175" s="107"/>
      <c r="AK175" s="58"/>
      <c r="AL175" s="107"/>
      <c r="AM175" s="58"/>
      <c r="AN175" s="107"/>
      <c r="AO175" s="80"/>
      <c r="AP175" s="117"/>
      <c r="AQ175" s="80"/>
      <c r="AR175" s="119"/>
      <c r="AS175" s="97"/>
      <c r="AT175" s="56"/>
      <c r="AU175" s="107"/>
      <c r="AV175" s="58"/>
      <c r="AW175" s="107"/>
      <c r="AX175" s="58"/>
      <c r="AY175" s="107"/>
      <c r="AZ175" s="58"/>
      <c r="BA175" s="107"/>
      <c r="BB175" s="58"/>
      <c r="BC175" s="107"/>
      <c r="BD175" s="58"/>
      <c r="BE175" s="107"/>
      <c r="BF175" s="58"/>
      <c r="BG175" s="123"/>
      <c r="BH175" s="124"/>
    </row>
    <row r="176" spans="1:60" ht="15" customHeight="1" x14ac:dyDescent="0.35">
      <c r="A176" s="52"/>
      <c r="B176" s="66">
        <f ca="1">IF(B$3&gt;$BI$4,0,IF(OR(ISBLANK(B174),ISBLANK(B175),ISBLANK(C174),LEFT(C174,4)="jour",LEFT(C174,4)="form"),0,IF(COUNTIF(fériés,B$3)&gt;0,MOD((B175-B174),1)*1,MOD((B175-B174),1))))</f>
        <v>0</v>
      </c>
      <c r="C176" s="66">
        <f ca="1">IF(B$3&gt;$BI$4,0,IF(AND(ISNUMBER(B174),ISNUMBER(B175),OR(LEFT(C174,4)="jour",LEFT(C174,4)="form")),IF(COUNTIF(fériés,B$3)&gt;0,MOD(-$BH$4+(B175-B174),1)*1,MOD(-$BH$4+(B175-B174),1)),IF(AND(ISBLANK(B174),ISBLANK(B175)),IF(OR(C174="r",C174="c",C174="a",C174="m",C174="f",C174="cp",C174="s",C174="congé parent"),$BH$3,0),0)))</f>
        <v>0</v>
      </c>
      <c r="D176" s="66">
        <f ca="1">IF(D$3&gt;$BI$4,0,IF(OR(ISBLANK(D174),ISBLANK(D175),ISBLANK(E174),LEFT(E174,4)="jour",LEFT(E174,4)="form"),0,IF(COUNTIF(fériés,D$3)&gt;0,MOD((D175-D174),1)*1,MOD((D175-D174),1))))</f>
        <v>0</v>
      </c>
      <c r="E176" s="66">
        <f ca="1">IF(D$3&gt;$BI$4,0,IF(AND(ISNUMBER(D174),ISNUMBER(D175),OR(LEFT(E174,4)="jour",LEFT(E174,4)="form")),IF(COUNTIF(fériés,D$3)&gt;0,MOD(-$BH$4+(D175-D174),1)*1,MOD(-$BH$4+(D175-D174),1)),IF(AND(ISBLANK(D174),ISBLANK(D175)),IF(OR(E174="r",E174="c",E174="a",E174="m",E174="f",E174="cp",E174="s",E174="congé parent"),$BH$3,0),0)))</f>
        <v>0</v>
      </c>
      <c r="F176" s="66">
        <f ca="1">IF(F$3&gt;$BI$4,0,IF(OR(ISBLANK(F174),ISBLANK(F175),ISBLANK(G174),LEFT(G174,4)="jour",LEFT(G174,4)="form"),0,IF(COUNTIF(fériés,F$3)&gt;0,MOD((F175-F174),1)*1,MOD((F175-F174),1))))</f>
        <v>0</v>
      </c>
      <c r="G176" s="66">
        <f ca="1">IF(F$3&gt;$BI$4,0,IF(AND(ISNUMBER(F174),ISNUMBER(F175),OR(LEFT(G174,4)="jour",LEFT(G174,4)="form")),IF(COUNTIF(fériés,F$3)&gt;0,MOD(-$BH$4+(F175-F174),1)*1,MOD(-$BH$4+(F175-F174),1)),IF(AND(ISBLANK(F174),ISBLANK(F175)),IF(OR(G174="r",G174="c",G174="a",G174="m",G174="f",G174="cp",G174="s",G174="congé parent"),$BH$3,0),0)))</f>
        <v>0</v>
      </c>
      <c r="H176" s="66">
        <f ca="1">IF(H$3&gt;$BI$4,0,IF(OR(ISBLANK(H174),ISBLANK(H175),ISBLANK(I174),LEFT(I174,4)="jour",LEFT(I174,4)="form"),0,IF(COUNTIF(fériés,H$3)&gt;0,MOD((H175-H174),1)*1,MOD((H175-H174),1))))</f>
        <v>0</v>
      </c>
      <c r="I176" s="66">
        <f ca="1">IF(H$3&gt;$BI$4,0,IF(AND(ISNUMBER(H174),ISNUMBER(H175),OR(LEFT(I174,4)="jour",LEFT(I174,4)="form")),IF(COUNTIF(fériés,H$3)&gt;0,MOD(-$BH$4+(H175-H174),1)*1,MOD(-$BH$4+(H175-H174),1)),IF(AND(ISBLANK(H174),ISBLANK(H175)),IF(OR(I174="r",I174="c",I174="a",I174="m",I174="f",I174="cp",I174="s",I174="congé parent"),$BH$3,0),0)))</f>
        <v>0</v>
      </c>
      <c r="J176" s="66">
        <f ca="1">IF(J$3&gt;$BI$4,0,IF(OR(ISBLANK(J174),ISBLANK(J175),ISBLANK(K174),LEFT(K174,4)="jour",LEFT(K174,4)="form"),0,IF(COUNTIF(fériés,J$3)&gt;0,MOD((J175-J174),1)*1,MOD((J175-J174),1))))</f>
        <v>0</v>
      </c>
      <c r="K176" s="66">
        <f ca="1">IF(J$3&gt;$BI$4,0,IF(AND(ISNUMBER(J174),ISNUMBER(J175),OR(LEFT(K174,4)="jour",LEFT(K174,4)="form")),IF(COUNTIF(fériés,J$3)&gt;0,MOD(-$BH$4+(J175-J174),1)*1,MOD(-$BH$4+(J175-J174),1)),IF(AND(ISBLANK(J174),ISBLANK(J175)),IF(OR(K174="r",K174="c",K174="a",K174="m",K174="f",K174="cp",K174="s",K174="congé parent"),$BH$3,0),0)))</f>
        <v>0</v>
      </c>
      <c r="L176" s="66">
        <f ca="1">IF(L$3&gt;$BI$4,0,IF(OR(ISBLANK(L174),ISBLANK(L175),ISBLANK(M174),LEFT(M174,4)="jour",LEFT(M174,4)="form"),0,IF(COUNTIF(fériés,L$3)&gt;0,MOD((L175-L174),1)*1,MOD((L175-L174),1))))</f>
        <v>0</v>
      </c>
      <c r="M176" s="66">
        <f ca="1">IF(L$3&gt;$BI$4,0,IF(AND(ISNUMBER(L174),ISNUMBER(L175),OR(LEFT(M174,4)="jour",LEFT(M174,4)="form")),IF(COUNTIF(fériés,L$3)&gt;0,MOD(-$BH$4+(L175-L174),1)*1,MOD(-$BH$4+(L175-L174),1)),IF(AND(ISBLANK(L174),ISBLANK(L175)),IF(OR(M174="r",M174="c",M174="a",M174="m",M174="f",M174="cp",M174="s",M174="congé parent"),$BH$3,0),0)))</f>
        <v>0</v>
      </c>
      <c r="N176" s="66">
        <f ca="1">IF(N$3&gt;$BI$4,0,IF(OR(ISBLANK(N174),ISBLANK(N175),ISBLANK(O174),LEFT(O174,4)="jour",LEFT(O174,4)="form"),0,IF(COUNTIF(fériés,N$3)&gt;0,MOD((N175-N174),1)*1,MOD((N175-N174),1))))</f>
        <v>0</v>
      </c>
      <c r="O176" s="66">
        <f ca="1">IF(N$3&gt;$BI$4,0,IF(AND(ISNUMBER(N174),ISNUMBER(N175),OR(LEFT(O174,4)="jour",LEFT(O174,4)="form")),IF(COUNTIF(fériés,N$3)&gt;0,MOD(-$BH$4+(N175-N174),1)*1,MOD(-$BH$4+(N175-N174),1)),IF(AND(ISBLANK(N174),ISBLANK(N175)),IF(OR(O174="r",O174="c",O174="a",O174="m",O174="f",O174="cp",O174="s",O174="congé parent"),$BH$3,0),0)))</f>
        <v>0</v>
      </c>
      <c r="P176" s="66">
        <f ca="1">IF(P$3&gt;$BI$4,0,IF(OR(ISBLANK(P174),ISBLANK(P175),ISBLANK(Q174),LEFT(Q174,4)="jour",LEFT(Q174,4)="form"),0,IF(COUNTIF(fériés,P$3)&gt;0,MOD((P175-P174),1)*1,MOD((P175-P174),1))))</f>
        <v>0</v>
      </c>
      <c r="Q176" s="66">
        <f ca="1">IF(P$3&gt;$BI$4,0,IF(AND(ISNUMBER(P174),ISNUMBER(P175),OR(LEFT(Q174,4)="jour",LEFT(Q174,4)="form")),IF(COUNTIF(fériés,P$3)&gt;0,MOD(-$BH$4+(P175-P174),1)*1,MOD(-$BH$4+(P175-P174),1)),IF(AND(ISBLANK(P174),ISBLANK(P175)),IF(OR(Q174="r",Q174="c",Q174="a",Q174="m",Q174="f",Q174="cp",Q174="s",Q174="congé parent"),$BH$3,0),0)))</f>
        <v>0</v>
      </c>
      <c r="R176" s="66">
        <f ca="1">IF(R$3&gt;$BI$4,0,IF(OR(ISBLANK(R174),ISBLANK(R175),ISBLANK(S174),LEFT(S174,4)="jour",LEFT(S174,4)="form"),0,IF(COUNTIF(fériés,R$3)&gt;0,MOD((R175-R174),1)*1,MOD((R175-R174),1))))</f>
        <v>0</v>
      </c>
      <c r="S176" s="66">
        <f ca="1">IF(R$3&gt;$BI$4,0,IF(AND(ISNUMBER(R174),ISNUMBER(R175),OR(LEFT(S174,4)="jour",LEFT(S174,4)="form")),IF(COUNTIF(fériés,R$3)&gt;0,MOD(-$BH$4+(R175-R174),1)*1,MOD(-$BH$4+(R175-R174),1)),IF(AND(ISBLANK(R174),ISBLANK(R175)),IF(OR(S174="r",S174="c",S174="a",S174="m",S174="f",S174="cp",S174="s",S174="congé parent"),$BH$3,0),0)))</f>
        <v>0</v>
      </c>
      <c r="T176" s="66">
        <f ca="1">IF(T$3&gt;$BI$4,0,IF(OR(ISBLANK(T174),ISBLANK(T175),ISBLANK(U174),LEFT(U174,4)="jour",LEFT(U174,4)="form"),0,IF(COUNTIF(fériés,T$3)&gt;0,MOD((T175-T174),1)*1,MOD((T175-T174),1))))</f>
        <v>0</v>
      </c>
      <c r="U176" s="66">
        <f ca="1">IF(T$3&gt;$BI$4,0,IF(AND(ISNUMBER(T174),ISNUMBER(T175),OR(LEFT(U174,4)="jour",LEFT(U174,4)="form")),IF(COUNTIF(fériés,T$3)&gt;0,MOD(-$BH$4+(T175-T174),1)*1,MOD(-$BH$4+(T175-T174),1)),IF(AND(ISBLANK(T174),ISBLANK(T175)),IF(OR(U174="r",U174="c",U174="a",U174="m",U174="f",U174="cp",U174="s",U174="congé parent"),$BH$3,0),0)))</f>
        <v>0</v>
      </c>
      <c r="V176" s="66">
        <f ca="1">IF(V$3&gt;$BI$4,0,IF(OR(ISBLANK(V174),ISBLANK(V175),ISBLANK(W174),LEFT(W174,4)="jour",LEFT(W174,4)="form"),0,IF(COUNTIF(fériés,V$3)&gt;0,MOD((V175-V174),1)*1,MOD((V175-V174),1))))</f>
        <v>0</v>
      </c>
      <c r="W176" s="66">
        <f ca="1">IF(V$3&gt;$BI$4,0,IF(AND(ISNUMBER(V174),ISNUMBER(V175),OR(LEFT(W174,4)="jour",LEFT(W174,4)="form")),IF(COUNTIF(fériés,V$3)&gt;0,MOD(-$BH$4+(V175-V174),1)*1,MOD(-$BH$4+(V175-V174),1)),IF(AND(ISBLANK(V174),ISBLANK(V175)),IF(OR(W174="r",W174="c",W174="a",W174="m",W174="f",W174="cp",W174="s",W174="congé parent"),$BH$3,0),0)))</f>
        <v>0</v>
      </c>
      <c r="X176" s="66">
        <f ca="1">IF(X$3&gt;$BI$4,0,IF(OR(ISBLANK(X174),ISBLANK(X175),ISBLANK(Y174),LEFT(Y174,4)="jour",LEFT(Y174,4)="form"),0,IF(COUNTIF(fériés,X$3)&gt;0,MOD((X175-X174),1)*1,MOD((X175-X174),1))))</f>
        <v>0</v>
      </c>
      <c r="Y176" s="66">
        <f ca="1">IF(X$3&gt;$BI$4,0,IF(AND(ISNUMBER(X174),ISNUMBER(X175),OR(LEFT(Y174,4)="jour",LEFT(Y174,4)="form")),IF(COUNTIF(fériés,X$3)&gt;0,MOD(-$BH$4+(X175-X174),1)*1,MOD(-$BH$4+(X175-X174),1)),IF(AND(ISBLANK(X174),ISBLANK(X175)),IF(OR(Y174="r",Y174="c",Y174="a",Y174="m",Y174="f",Y174="cp",Y174="s",Y174="congé parent"),$BH$3,0),0)))</f>
        <v>0</v>
      </c>
      <c r="Z176" s="86">
        <f ca="1">IF(Z$3&gt;$BI$4,0,IF(OR(ISBLANK(Z174),ISBLANK(Z175),ISBLANK(AA174),LEFT(AA174,4)="jour",LEFT(AA174,4)="form"),0,IF(COUNTIF(fériés,Z$3)&gt;0,MOD((Z175-Z174),1)*1,MOD((Z175-Z174),1))))</f>
        <v>0</v>
      </c>
      <c r="AA176" s="86">
        <f ca="1">IF(Z$3&gt;$BI$4,0,IF(AND(ISNUMBER(Z174),ISNUMBER(Z175),OR(LEFT(AA174,4)="jour",LEFT(AA174,4)="form")),IF(COUNTIF(fériés,Z$3)&gt;0,MOD(-$BH$4+(Z175-Z174),1)*1,MOD(-$BH$4+(Z175-Z174),1)),IF(AND(ISBLANK(Z174),ISBLANK(Z175)),IF(OR(AA174="r",AA174="c",AA174="a",AA174="m",AA174="f",AA174="cp",AA174="s",AA174="congé parent"),$BH$3,0),0)))</f>
        <v>0</v>
      </c>
      <c r="AB176" s="86">
        <f ca="1">IF(AB$3&gt;$BI$4,0,IF(OR(ISBLANK(AB174),ISBLANK(AB175),ISBLANK(AC174),LEFT(AC174,4)="jour",LEFT(AC174,4)="form"),0,IF(COUNTIF(fériés,AB$3)&gt;0,MOD((AB175-AB174),1)*1,MOD((AB175-AB174),1))))</f>
        <v>0</v>
      </c>
      <c r="AC176" s="86">
        <f ca="1">IF(AB$3&gt;$BI$4,0,IF(AND(ISNUMBER(AB174),ISNUMBER(AB175),OR(LEFT(AC174,4)="jour",LEFT(AC174,4)="form")),IF(COUNTIF(fériés,AB$3)&gt;0,MOD(-$BH$4+(AB175-AB174),1)*1,MOD(-$BH$4+(AB175-AB174),1)),IF(AND(ISBLANK(AB174),ISBLANK(AB175)),IF(OR(AC174="r",AC174="c",AC174="a",AC174="m",AC174="f",AC174="cp",AC174="s",AC174="congé parent"),$BH$3,0),0)))</f>
        <v>0</v>
      </c>
      <c r="AD176" s="61"/>
      <c r="AE176" s="66">
        <f ca="1">IF(AE$3&gt;$BI$4,0,IF(OR(ISBLANK(AE174),ISBLANK(AE175),ISBLANK(AF174),LEFT(AF174,4)="jour",LEFT(AF174,4)="form"),0,IF(COUNTIF(fériés,AE$3)&gt;0,MOD((AE175-AE174),1)*1,MOD((AE175-AE174),1))))</f>
        <v>0</v>
      </c>
      <c r="AF176" s="66">
        <f ca="1">IF(AE$3&gt;$BI$4,0,IF(AND(ISNUMBER(AE174),ISNUMBER(AE175),OR(LEFT(AF174,4)="jour",LEFT(AF174,4)="form")),IF(COUNTIF(fériés,AE$3)&gt;0,MOD(-$BH$4+(AE175-AE174),1)*1,MOD(-$BH$4+(AE175-AE174),1)),IF(AND(ISBLANK(AE174),ISBLANK(AE175)),IF(OR(AF174="r",AF174="c",AF174="a",AF174="m",AF174="f",AF174="cp",AF174="s",AF174="congé parent"),$BH$3,0),0)))</f>
        <v>0</v>
      </c>
      <c r="AG176" s="86">
        <f ca="1">IF(AG$3&gt;$BI$4,0,IF(OR(ISBLANK(AG174),ISBLANK(AG175),ISBLANK(AH174),LEFT(AH174,4)="jour",LEFT(AH174,4)="form"),0,IF(COUNTIF(fériés,AG$3)&gt;0,MOD((AG175-AG174),1)*1,MOD((AG175-AG174),1))))</f>
        <v>0</v>
      </c>
      <c r="AH176" s="86">
        <f ca="1">IF(AG$3&gt;$BI$4,0,IF(AND(ISNUMBER(AG174),ISNUMBER(AG175),OR(LEFT(AH174,4)="jour",LEFT(AH174,4)="form")),IF(COUNTIF(fériés,AG$3)&gt;0,MOD(-$BH$4+(AG175-AG174),1)*1,MOD(-$BH$4+(AG175-AG174),1)),IF(AND(ISBLANK(AG174),ISBLANK(AG175)),IF(OR(AH174="r",AH174="c",AH174="a",AH174="m",AH174="f",AH174="cp",AH174="s",AH174="congé parent"),$BH$3,0),0)))</f>
        <v>0</v>
      </c>
      <c r="AI176" s="66">
        <f ca="1">IF(AI$3&gt;$BI$4,0,IF(OR(ISBLANK(AI174),ISBLANK(AI175),ISBLANK(AJ174),LEFT(AJ174,4)="jour",LEFT(AJ174,4)="form"),0,IF(COUNTIF(fériés,AI$3)&gt;0,MOD((AI175-AI174),1)*1,MOD((AI175-AI174),1))))</f>
        <v>0</v>
      </c>
      <c r="AJ176" s="66">
        <f ca="1">IF(AI$3&gt;$BI$4,0,IF(AND(ISNUMBER(AI174),ISNUMBER(AI175),OR(LEFT(AJ174,4)="jour",LEFT(AJ174,4)="form")),IF(COUNTIF(fériés,AI$3)&gt;0,MOD(-$BH$4+(AI175-AI174),1)*1,MOD(-$BH$4+(AI175-AI174),1)),IF(AND(ISBLANK(AI174),ISBLANK(AI175)),IF(OR(AJ174="r",AJ174="c",AJ174="a",AJ174="m",AJ174="f",AJ174="cp",AJ174="s",AJ174="congé parent"),$BH$3,0),0)))</f>
        <v>0</v>
      </c>
      <c r="AK176" s="66">
        <f ca="1">IF(AK$3&gt;$BI$4,0,IF(OR(ISBLANK(AK174),ISBLANK(AK175),ISBLANK(AL174),LEFT(AL174,4)="jour",LEFT(AL174,4)="form"),0,IF(COUNTIF(fériés,AK$3)&gt;0,MOD((AK175-AK174),1)*1,MOD((AK175-AK174),1))))</f>
        <v>0</v>
      </c>
      <c r="AL176" s="66">
        <f ca="1">IF(AK$3&gt;$BI$4,0,IF(AND(ISNUMBER(AK174),ISNUMBER(AK175),OR(LEFT(AL174,4)="jour",LEFT(AL174,4)="form")),IF(COUNTIF(fériés,AK$3)&gt;0,MOD(-$BH$4+(AK175-AK174),1)*1,MOD(-$BH$4+(AK175-AK174),1)),IF(AND(ISBLANK(AK174),ISBLANK(AK175)),IF(OR(AL174="r",AL174="c",AL174="a",AL174="m",AL174="f",AL174="cp",AL174="s",AL174="congé parent"),$BH$3,0),0)))</f>
        <v>0</v>
      </c>
      <c r="AM176" s="66">
        <f ca="1">IF(AM$3&gt;$BI$4,0,IF(OR(ISBLANK(AM174),ISBLANK(AM175),ISBLANK(AN174),LEFT(AN174,4)="jour",LEFT(AN174,4)="form"),0,IF(COUNTIF(fériés,AM$3)&gt;0,MOD((AM175-AM174),1)*1,MOD((AM175-AM174),1))))</f>
        <v>0</v>
      </c>
      <c r="AN176" s="66">
        <f ca="1">IF(AM$3&gt;$BI$4,0,IF(AND(ISNUMBER(AM174),ISNUMBER(AM175),OR(LEFT(AN174,4)="jour",LEFT(AN174,4)="form")),IF(COUNTIF(fériés,AM$3)&gt;0,MOD(-$BH$4+(AM175-AM174),1)*1,MOD(-$BH$4+(AM175-AM174),1)),IF(AND(ISBLANK(AM174),ISBLANK(AM175)),IF(OR(AN174="r",AN174="c",AN174="a",AN174="m",AN174="f",AN174="cp",AN174="s",AN174="congé parent"),$BH$3,0),0)))</f>
        <v>0</v>
      </c>
      <c r="AO176" s="86">
        <f ca="1">IF(AO$3&gt;$BI$4,0,IF(OR(ISBLANK(AO174),ISBLANK(AO175),ISBLANK(AP174),LEFT(AP174,4)="jour",LEFT(AP174,4)="form"),0,IF(COUNTIF(fériés,AO$3)&gt;0,MOD((AO175-AO174),1)*1,MOD((AO175-AO174),1))))</f>
        <v>0</v>
      </c>
      <c r="AP176" s="86">
        <f ca="1">IF(AO$3&gt;$BI$4,0,IF(AND(ISNUMBER(AO174),ISNUMBER(AO175),OR(LEFT(AP174,4)="jour",LEFT(AP174,4)="form")),IF(COUNTIF(fériés,AO$3)&gt;0,MOD(-$BH$4+(AO175-AO174),1)*1,MOD(-$BH$4+(AO175-AO174),1)),IF(AND(ISBLANK(AO174),ISBLANK(AO175)),IF(OR(AP174="r",AP174="c",AP174="a",AP174="m",AP174="f",AP174="cp",AP174="s",AP174="congé parent"),$BH$3,0),0)))</f>
        <v>0</v>
      </c>
      <c r="AQ176" s="86">
        <f ca="1">IF(AQ$3&gt;$BI$4,0,IF(OR(ISBLANK(AQ174),ISBLANK(AQ175),ISBLANK(AR174),LEFT(AR174,4)="jour",LEFT(AR174,4)="form"),0,IF(COUNTIF(fériés,AQ$3)&gt;0,MOD((AQ175-AQ174),1)*1,MOD((AQ175-AQ174),1))))</f>
        <v>0</v>
      </c>
      <c r="AR176" s="86">
        <f ca="1">IF(AQ$3&gt;$BI$4,0,IF(AND(ISNUMBER(AQ174),ISNUMBER(AQ175),OR(LEFT(AR174,4)="jour",LEFT(AR174,4)="form")),IF(COUNTIF(fériés,AQ$3)&gt;0,MOD(-$BH$4+(AQ175-AQ174),1)*1,MOD(-$BH$4+(AQ175-AQ174),1)),IF(AND(ISBLANK(AQ174),ISBLANK(AQ175)),IF(OR(AR174="r",AR174="c",AR174="a",AR174="m",AR174="f",AR174="cp",AR174="s",AR174="congé parent"),$BH$3,0),0)))</f>
        <v>0</v>
      </c>
      <c r="AS176" s="61"/>
      <c r="AT176" s="66">
        <f ca="1">IF(AT$3&gt;$BI$4,0,IF(OR(ISBLANK(AT174),ISBLANK(AT175),ISBLANK(AU174),LEFT(AU174,4)="jour",LEFT(AU174,4)="form"),0,IF(COUNTIF(fériés,AT$3)&gt;0,MOD((AT175-AT174),1)*1,MOD((AT175-AT174),1))))</f>
        <v>0</v>
      </c>
      <c r="AU176" s="66">
        <f ca="1">IF(AT$3&gt;$BI$4,0,IF(AND(ISNUMBER(AT174),ISNUMBER(AT175),OR(LEFT(AU174,4)="jour",LEFT(AU174,4)="form")),IF(COUNTIF(fériés,AT$3)&gt;0,MOD(-$BH$4+(AT175-AT174),1)*1,MOD(-$BH$4+(AT175-AT174),1)),IF(AND(ISBLANK(AT174),ISBLANK(AT175)),IF(OR(AU174="r",AU174="c",AU174="a",AU174="m",AU174="f",AU174="cp",AU174="s",AU174="congé parent"),$BH$3,0),0)))</f>
        <v>0</v>
      </c>
      <c r="AV176" s="66">
        <f ca="1">IF(AV$3&gt;$BI$4,0,IF(OR(ISBLANK(AV174),ISBLANK(AV175),ISBLANK(AW174),LEFT(AW174,4)="jour",LEFT(AW174,4)="form"),0,IF(COUNTIF(fériés,AV$3)&gt;0,MOD((AV175-AV174),1)*1,MOD((AV175-AV174),1))))</f>
        <v>0</v>
      </c>
      <c r="AW176" s="66">
        <f ca="1">IF(AV$3&gt;$BI$4,0,IF(AND(ISNUMBER(AV174),ISNUMBER(AV175),OR(LEFT(AW174,4)="jour",LEFT(AW174,4)="form")),IF(COUNTIF(fériés,AV$3)&gt;0,MOD(-$BH$4+(AV175-AV174),1)*1,MOD(-$BH$4+(AV175-AV174),1)),IF(AND(ISBLANK(AV174),ISBLANK(AV175)),IF(OR(AW174="r",AW174="c",AW174="a",AW174="m",AW174="f",AW174="cp",AW174="s",AW174="congé parent"),$BH$3,0),0)))</f>
        <v>0</v>
      </c>
      <c r="AX176" s="66">
        <f ca="1">IF(AX$3&gt;$BI$4,0,IF(OR(ISBLANK(AX174),ISBLANK(AX175),ISBLANK(AY174),LEFT(AY174,4)="jour",LEFT(AY174,4)="form"),0,IF(COUNTIF(fériés,AX$3)&gt;0,MOD((AX175-AX174),1)*1,MOD((AX175-AX174),1))))</f>
        <v>0</v>
      </c>
      <c r="AY176" s="66">
        <f ca="1">IF(AX$3&gt;$BI$4,0,IF(AND(ISNUMBER(AX174),ISNUMBER(AX175),OR(LEFT(AY174,4)="jour",LEFT(AY174,4)="form")),IF(COUNTIF(fériés,AX$3)&gt;0,MOD(-$BH$4+(AX175-AX174),1)*1,MOD(-$BH$4+(AX175-AX174),1)),IF(AND(ISBLANK(AX174),ISBLANK(AX175)),IF(OR(AY174="r",AY174="c",AY174="a",AY174="m",AY174="f",AY174="cp",AY174="s",AY174="congé parent"),$BH$3,0),0)))</f>
        <v>0</v>
      </c>
      <c r="AZ176" s="66">
        <f ca="1">IF(AZ$3&gt;$BI$4,0,IF(OR(ISBLANK(AZ174),ISBLANK(AZ175),ISBLANK(BA174),LEFT(BA174,4)="jour",LEFT(BA174,4)="form"),0,IF(COUNTIF(fériés,AZ$3)&gt;0,MOD((AZ175-AZ174),1)*1,MOD((AZ175-AZ174),1))))</f>
        <v>0</v>
      </c>
      <c r="BA176" s="66">
        <f ca="1">IF(AZ$3&gt;$BI$4,0,IF(AND(ISNUMBER(AZ174),ISNUMBER(AZ175),OR(LEFT(BA174,4)="jour",LEFT(BA174,4)="form")),IF(COUNTIF(fériés,AZ$3)&gt;0,MOD(-$BH$4+(AZ175-AZ174),1)*1,MOD(-$BH$4+(AZ175-AZ174),1)),IF(AND(ISBLANK(AZ174),ISBLANK(AZ175)),IF(OR(BA174="r",BA174="c",BA174="a",BA174="m",BA174="f",BA174="cp",BA174="s",BA174="congé parent"),$BH$3,0),0)))</f>
        <v>0</v>
      </c>
      <c r="BB176" s="66">
        <f ca="1">IF(BB$3&gt;$BI$4,0,IF(OR(ISBLANK(BB174),ISBLANK(BB175),ISBLANK(BC174),LEFT(BC174,4)="jour",LEFT(BC174,4)="form"),0,IF(COUNTIF(fériés,BB$3)&gt;0,MOD((BB175-BB174),1)*1,MOD((BB175-BB174),1))))</f>
        <v>0</v>
      </c>
      <c r="BC176" s="66">
        <f ca="1">IF(BB$3&gt;$BI$4,0,IF(AND(ISNUMBER(BB174),ISNUMBER(BB175),OR(LEFT(BC174,4)="jour",LEFT(BC174,4)="form")),IF(COUNTIF(fériés,BB$3)&gt;0,MOD(-$BH$4+(BB175-BB174),1)*1,MOD(-$BH$4+(BB175-BB174),1)),IF(AND(ISBLANK(BB174),ISBLANK(BB175)),IF(OR(BC174="r",BC174="c",BC174="a",BC174="m",BC174="f",BC174="cp",BC174="s",BC174="congé parent"),$BH$3,0),0)))</f>
        <v>0</v>
      </c>
      <c r="BD176" s="66">
        <f ca="1">IF(BD$3&gt;$BI$4,0,IF(OR(ISBLANK(BD174),ISBLANK(BD175),ISBLANK(BE174),LEFT(BE174,4)="jour",LEFT(BE174,4)="form"),0,IF(COUNTIF(fériés,BD$3)&gt;0,MOD((BD175-BD174),1)*1,MOD((BD175-BD174),1))))</f>
        <v>0</v>
      </c>
      <c r="BE176" s="66">
        <f ca="1">IF(BD$3&gt;$BI$4,0,IF(AND(ISNUMBER(BD174),ISNUMBER(BD175),OR(LEFT(BE174,4)="jour",LEFT(BE174,4)="form")),IF(COUNTIF(fériés,BD$3)&gt;0,MOD(-$BH$4+(BD175-BD174),1)*1,MOD(-$BH$4+(BD175-BD174),1)),IF(AND(ISBLANK(BD174),ISBLANK(BD175)),IF(OR(BE174="r",BE174="c",BE174="a",BE174="m",BE174="f",BE174="cp",BE174="s",BE174="congé parent"),$BH$3,0),0)))</f>
        <v>0</v>
      </c>
      <c r="BF176" s="66">
        <f ca="1">IF(BF$3&gt;$BI$4,0,IF(OR(ISBLANK(BF174),ISBLANK(BF175),ISBLANK(BG174),LEFT(BG174,4)="jour",LEFT(BG174,4)="form"),0,IF(COUNTIF(fériés,BF$3)&gt;0,MOD((BF175-BF174),1)*1,MOD((BF175-BF174),1))))</f>
        <v>0</v>
      </c>
      <c r="BG176" s="66">
        <f ca="1">IF(BF$3&gt;$BI$4,0,IF(AND(ISNUMBER(BF174),ISNUMBER(BF175),OR(LEFT(BG174,4)="jour",LEFT(BG174,4)="form")),IF(COUNTIF(fériés,BF$3)&gt;0,MOD(-$BH$4+(BF175-BF174),1)*1,MOD(-$BH$4+(BF175-BF174),1)),IF(AND(ISBLANK(BF174),ISBLANK(BF175)),IF(OR(BG174="r",BG174="c",BG174="a",BG174="m",BG174="f",BG174="cp",BG174="s",BG174="congé parent"),$BH$3,0),0)))</f>
        <v>0</v>
      </c>
      <c r="BH176" s="12">
        <f ca="1">SUM(B176:BG176)</f>
        <v>0</v>
      </c>
    </row>
    <row r="177" spans="1:60" ht="15.6" customHeight="1" thickBot="1" x14ac:dyDescent="0.4">
      <c r="A177" s="52"/>
      <c r="B177" s="66" t="str">
        <f>IF(RIGHT(C174,4)="cuht","171",IF(RIGHT(C174,4)="netu","172",IF(RIGHT(C174,4)="auht","173",IF(OR(RIGHT(C174,4)="ppou",RIGHT(C174,5)="prepa"),"360",IF(RIGHT(C174,4)="cpou","361",IF(OR(RIGHT(C174,4)="apou",RIGHT(C174,6)="molinf"),"363",IF(RIGHT(C174,4)="netp","364",IF(RIGHT(C174,4)="cmtr","365",IF(LEFT(C174,4)="form","873",IF(RIGHT(C174,7)="ce-cppt","902",""))))))))))</f>
        <v/>
      </c>
      <c r="C177" s="66" t="str">
        <f>IF(B177="","",IF(OR(B$3=Recap!$A$50,B$3=Recap!$A$51,B$3=Recap!$A$52,B$3=Recap!$A$53,B$3=Recap!$A$54,B$3=Recap!$A$55,B$3=Recap!$A$56,B$3=Recap!$A$57,B$3=Recap!$A$58,B$3=Recap!$A$59,B$3=Recap!$A$60,B$3=Recap!$A$61),(B176+C176)/1,B176+C176))</f>
        <v/>
      </c>
      <c r="D177" s="66" t="str">
        <f>IF(RIGHT(E174,4)="cuht","171",IF(RIGHT(E174,4)="netu","172",IF(RIGHT(E174,4)="auht","173",IF(OR(RIGHT(E174,4)="ppou",RIGHT(E174,5)="prepa"),"360",IF(RIGHT(E174,4)="cpou","361",IF(OR(RIGHT(E174,4)="apou",RIGHT(E174,6)="molinf"),"363",IF(RIGHT(E174,4)="netp","364",IF(RIGHT(E174,4)="cmtr","365",IF(LEFT(E174,4)="form","873",IF(RIGHT(E174,7)="ce-cppt","902",""))))))))))</f>
        <v/>
      </c>
      <c r="E177" s="66" t="str">
        <f>IF(D177="","",IF(OR(D$3=Recap!$A$50,D$3=Recap!$A$51,D$3=Recap!$A$52,D$3=Recap!$A$53,D$3=Recap!$A$54,D$3=Recap!$A$55,D$3=Recap!$A$56,D$3=Recap!$A$57,D$3=Recap!$A$58,D$3=Recap!$A$59,D$3=Recap!$A$60,D$3=Recap!$A$61),(D176+E176)/1,D176+E176))</f>
        <v/>
      </c>
      <c r="F177" s="66" t="str">
        <f>IF(RIGHT(G174,4)="cuht","171",IF(RIGHT(G174,4)="netu","172",IF(RIGHT(G174,4)="auht","173",IF(OR(RIGHT(G174,4)="ppou",RIGHT(G174,5)="prepa"),"360",IF(RIGHT(G174,4)="cpou","361",IF(OR(RIGHT(G174,4)="apou",RIGHT(G174,6)="molinf"),"363",IF(RIGHT(G174,4)="netp","364",IF(RIGHT(G174,4)="cmtr","365",IF(LEFT(G174,4)="form","873",IF(RIGHT(G174,7)="ce-cppt","902",""))))))))))</f>
        <v/>
      </c>
      <c r="G177" s="66" t="str">
        <f>IF(F177="","",IF(OR(F$3=Recap!$A$50,F$3=Recap!$A$51,F$3=Recap!$A$52,F$3=Recap!$A$53,F$3=Recap!$A$54,F$3=Recap!$A$55,F$3=Recap!$A$56,F$3=Recap!$A$57,F$3=Recap!$A$58,F$3=Recap!$A$59,F$3=Recap!$A$60,F$3=Recap!$A$61),(F176+G176)/1,F176+G176))</f>
        <v/>
      </c>
      <c r="H177" s="66" t="str">
        <f>IF(RIGHT(I174,4)="cuht","171",IF(RIGHT(I174,4)="netu","172",IF(RIGHT(I174,4)="auht","173",IF(OR(RIGHT(I174,4)="ppou",RIGHT(I174,5)="prepa"),"360",IF(RIGHT(I174,4)="cpou","361",IF(OR(RIGHT(I174,4)="apou",RIGHT(I174,6)="molinf"),"363",IF(RIGHT(I174,4)="netp","364",IF(RIGHT(I174,4)="cmtr","365",IF(LEFT(I174,4)="form","873",IF(RIGHT(I174,7)="ce-cppt","902",""))))))))))</f>
        <v/>
      </c>
      <c r="I177" s="66" t="str">
        <f>IF(H177="","",IF(OR(H$3=Recap!$A$50,H$3=Recap!$A$51,H$3=Recap!$A$52,H$3=Recap!$A$53,H$3=Recap!$A$54,H$3=Recap!$A$55,H$3=Recap!$A$56,H$3=Recap!$A$57,H$3=Recap!$A$58,H$3=Recap!$A$59,H$3=Recap!$A$60,H$3=Recap!$A$61),(H176+I176)/1,H176+I176))</f>
        <v/>
      </c>
      <c r="J177" s="66" t="str">
        <f>IF(RIGHT(K174,4)="cuht","171",IF(RIGHT(K174,4)="netu","172",IF(RIGHT(K174,4)="auht","173",IF(OR(RIGHT(K174,4)="ppou",RIGHT(K174,5)="prepa"),"360",IF(RIGHT(K174,4)="cpou","361",IF(OR(RIGHT(K174,4)="apou",RIGHT(K174,6)="molinf"),"363",IF(RIGHT(K174,4)="netp","364",IF(RIGHT(K174,4)="cmtr","365",IF(LEFT(K174,4)="form","873",IF(RIGHT(K174,7)="ce-cppt","902",""))))))))))</f>
        <v/>
      </c>
      <c r="K177" s="66" t="str">
        <f>IF(J177="","",IF(OR(J$3=Recap!$A$50,J$3=Recap!$A$51,J$3=Recap!$A$52,J$3=Recap!$A$53,J$3=Recap!$A$54,J$3=Recap!$A$55,J$3=Recap!$A$56,J$3=Recap!$A$57,J$3=Recap!$A$58,J$3=Recap!$A$59,J$3=Recap!$A$60,J$3=Recap!$A$61),(J176+K176)/1,J176+K176))</f>
        <v/>
      </c>
      <c r="L177" s="66" t="str">
        <f>IF(RIGHT(M174,4)="cuht","171",IF(RIGHT(M174,4)="netu","172",IF(RIGHT(M174,4)="auht","173",IF(OR(RIGHT(M174,4)="ppou",RIGHT(M174,5)="prepa"),"360",IF(RIGHT(M174,4)="cpou","361",IF(OR(RIGHT(M174,4)="apou",RIGHT(M174,6)="molinf"),"363",IF(RIGHT(M174,4)="netp","364",IF(RIGHT(M174,4)="cmtr","365",IF(LEFT(M174,4)="form","873",IF(RIGHT(M174,7)="ce-cppt","902",""))))))))))</f>
        <v/>
      </c>
      <c r="M177" s="66" t="str">
        <f>IF(L177="","",IF(OR(L$3=Recap!$A$50,L$3=Recap!$A$51,L$3=Recap!$A$52,L$3=Recap!$A$53,L$3=Recap!$A$54,L$3=Recap!$A$55,L$3=Recap!$A$56,L$3=Recap!$A$57,L$3=Recap!$A$58,L$3=Recap!$A$59,L$3=Recap!$A$60,L$3=Recap!$A$61),(L176+M176)/1,L176+M176))</f>
        <v/>
      </c>
      <c r="N177" s="66" t="str">
        <f>IF(RIGHT(O174,4)="cuht","171",IF(RIGHT(O174,4)="netu","172",IF(RIGHT(O174,4)="auht","173",IF(OR(RIGHT(O174,4)="ppou",RIGHT(O174,5)="prepa"),"360",IF(RIGHT(O174,4)="cpou","361",IF(OR(RIGHT(O174,4)="apou",RIGHT(O174,6)="molinf"),"363",IF(RIGHT(O174,4)="netp","364",IF(RIGHT(O174,4)="cmtr","365",IF(LEFT(O174,4)="form","873",IF(RIGHT(O174,7)="ce-cppt","902",""))))))))))</f>
        <v/>
      </c>
      <c r="O177" s="66" t="str">
        <f>IF(N177="","",IF(OR(N$3=Recap!$A$50,N$3=Recap!$A$51,N$3=Recap!$A$52,N$3=Recap!$A$53,N$3=Recap!$A$54,N$3=Recap!$A$55,N$3=Recap!$A$56,N$3=Recap!$A$57,N$3=Recap!$A$58,N$3=Recap!$A$59,N$3=Recap!$A$60,N$3=Recap!$A$61),(N176+O176)/1,N176+O176))</f>
        <v/>
      </c>
      <c r="P177" s="66" t="str">
        <f>IF(RIGHT(Q174,4)="cuht","171",IF(RIGHT(Q174,4)="netu","172",IF(RIGHT(Q174,4)="auht","173",IF(OR(RIGHT(Q174,4)="ppou",RIGHT(Q174,5)="prepa"),"360",IF(RIGHT(Q174,4)="cpou","361",IF(OR(RIGHT(Q174,4)="apou",RIGHT(Q174,6)="molinf"),"363",IF(RIGHT(Q174,4)="netp","364",IF(RIGHT(Q174,4)="cmtr","365",IF(LEFT(Q174,4)="form","873",IF(RIGHT(Q174,7)="ce-cppt","902",""))))))))))</f>
        <v/>
      </c>
      <c r="Q177" s="66" t="str">
        <f>IF(P177="","",IF(OR(P$3=Recap!$A$50,P$3=Recap!$A$51,P$3=Recap!$A$52,P$3=Recap!$A$53,P$3=Recap!$A$54,P$3=Recap!$A$55,P$3=Recap!$A$56,P$3=Recap!$A$57,P$3=Recap!$A$58,P$3=Recap!$A$59,P$3=Recap!$A$60,P$3=Recap!$A$61),(P176+Q176)/1,P176+Q176))</f>
        <v/>
      </c>
      <c r="R177" s="66" t="str">
        <f>IF(RIGHT(S174,4)="cuht","171",IF(RIGHT(S174,4)="netu","172",IF(RIGHT(S174,4)="auht","173",IF(OR(RIGHT(S174,4)="ppou",RIGHT(S174,5)="prepa"),"360",IF(RIGHT(S174,4)="cpou","361",IF(OR(RIGHT(S174,4)="apou",RIGHT(S174,6)="molinf"),"363",IF(RIGHT(S174,4)="netp","364",IF(RIGHT(S174,4)="cmtr","365",IF(LEFT(S174,4)="form","873",IF(RIGHT(S174,7)="ce-cppt","902",""))))))))))</f>
        <v/>
      </c>
      <c r="S177" s="66" t="str">
        <f>IF(R177="","",IF(OR(R$3=Recap!$A$50,R$3=Recap!$A$51,R$3=Recap!$A$52,R$3=Recap!$A$53,R$3=Recap!$A$54,R$3=Recap!$A$55,R$3=Recap!$A$56,R$3=Recap!$A$57,R$3=Recap!$A$58,R$3=Recap!$A$59,R$3=Recap!$A$60,R$3=Recap!$A$61),(R176+S176)/1,R176+S176))</f>
        <v/>
      </c>
      <c r="T177" s="66" t="str">
        <f>IF(RIGHT(U174,4)="cuht","171",IF(RIGHT(U174,4)="netu","172",IF(RIGHT(U174,4)="auht","173",IF(OR(RIGHT(U174,4)="ppou",RIGHT(U174,5)="prepa"),"360",IF(RIGHT(U174,4)="cpou","361",IF(OR(RIGHT(U174,4)="apou",RIGHT(U174,6)="molinf"),"363",IF(RIGHT(U174,4)="netp","364",IF(RIGHT(U174,4)="cmtr","365",IF(LEFT(U174,4)="form","873",IF(RIGHT(U174,7)="ce-cppt","902",""))))))))))</f>
        <v/>
      </c>
      <c r="U177" s="66" t="str">
        <f>IF(T177="","",IF(OR(T$3=Recap!$A$50,T$3=Recap!$A$51,T$3=Recap!$A$52,T$3=Recap!$A$53,T$3=Recap!$A$54,T$3=Recap!$A$55,T$3=Recap!$A$56,T$3=Recap!$A$57,T$3=Recap!$A$58,T$3=Recap!$A$59,T$3=Recap!$A$60,T$3=Recap!$A$61),(T176+U176)/1,T176+U176))</f>
        <v/>
      </c>
      <c r="V177" s="66" t="str">
        <f>IF(RIGHT(W174,4)="cuht","171",IF(RIGHT(W174,4)="netu","172",IF(RIGHT(W174,4)="auht","173",IF(OR(RIGHT(W174,4)="ppou",RIGHT(W174,5)="prepa"),"360",IF(RIGHT(W174,4)="cpou","361",IF(OR(RIGHT(W174,4)="apou",RIGHT(W174,6)="molinf"),"363",IF(RIGHT(W174,4)="netp","364",IF(RIGHT(W174,4)="cmtr","365",IF(LEFT(W174,4)="form","873",IF(RIGHT(W174,7)="ce-cppt","902",""))))))))))</f>
        <v/>
      </c>
      <c r="W177" s="66" t="str">
        <f>IF(V177="","",IF(OR(V$3=Recap!$A$50,V$3=Recap!$A$51,V$3=Recap!$A$52,V$3=Recap!$A$53,V$3=Recap!$A$54,V$3=Recap!$A$55,V$3=Recap!$A$56,V$3=Recap!$A$57,V$3=Recap!$A$58,V$3=Recap!$A$59,V$3=Recap!$A$60,V$3=Recap!$A$61),(V176+W176)/1,V176+W176))</f>
        <v/>
      </c>
      <c r="X177" s="66" t="str">
        <f>IF(RIGHT(Y174,4)="cuht","171",IF(RIGHT(Y174,4)="netu","172",IF(RIGHT(Y174,4)="auht","173",IF(OR(RIGHT(Y174,4)="ppou",RIGHT(Y174,5)="prepa"),"360",IF(RIGHT(Y174,4)="cpou","361",IF(OR(RIGHT(Y174,4)="apou",RIGHT(Y174,6)="molinf"),"363",IF(RIGHT(Y174,4)="netp","364",IF(RIGHT(Y174,4)="cmtr","365",IF(LEFT(Y174,4)="form","873",IF(RIGHT(Y174,7)="ce-cppt","902",""))))))))))</f>
        <v/>
      </c>
      <c r="Y177" s="66" t="str">
        <f>IF(X177="","",IF(OR(X$3=Recap!$A$50,X$3=Recap!$A$51,X$3=Recap!$A$52,X$3=Recap!$A$53,X$3=Recap!$A$54,X$3=Recap!$A$55,X$3=Recap!$A$56,X$3=Recap!$A$57,X$3=Recap!$A$58,X$3=Recap!$A$59,X$3=Recap!$A$60,X$3=Recap!$A$61),(X176+Y176)/1,X176+Y176))</f>
        <v/>
      </c>
      <c r="Z177" s="86" t="str">
        <f>IF(RIGHT(AA174,4)="cuht","171",IF(RIGHT(AA174,4)="netu","172",IF(RIGHT(AA174,4)="auht","173",IF(OR(RIGHT(AA174,4)="ppou",RIGHT(AA174,5)="prepa"),"360",IF(RIGHT(AA174,4)="cpou","361",IF(OR(RIGHT(AA174,4)="apou",RIGHT(AA174,6)="molinf"),"363",IF(RIGHT(AA174,4)="netp","364",IF(RIGHT(AA174,4)="cmtr","365",IF(LEFT(AA174,4)="form","873",IF(RIGHT(AA174,7)="ce-cppt","902",""))))))))))</f>
        <v/>
      </c>
      <c r="AA177" s="86" t="str">
        <f>IF(Z177="","",IF(OR(Z$3=Recap!$A$50,Z$3=Recap!$A$51,Z$3=Recap!$A$52,Z$3=Recap!$A$53,Z$3=Recap!$A$54,Z$3=Recap!$A$55,Z$3=Recap!$A$56,Z$3=Recap!$A$57,Z$3=Recap!$A$58,Z$3=Recap!$A$59,Z$3=Recap!$A$60,Z$3=Recap!$A$61),(Z176+AA176)/1,Z176+AA176))</f>
        <v/>
      </c>
      <c r="AB177" s="86" t="str">
        <f>IF(RIGHT(AC174,4)="cuht","171",IF(RIGHT(AC174,4)="netu","172",IF(RIGHT(AC174,4)="auht","173",IF(OR(RIGHT(AC174,4)="ppou",RIGHT(AC174,5)="prepa"),"360",IF(RIGHT(AC174,4)="cpou","361",IF(OR(RIGHT(AC174,4)="apou",RIGHT(AC174,6)="molinf"),"363",IF(RIGHT(AC174,4)="netp","364",IF(RIGHT(AC174,4)="cmtr","365",IF(LEFT(AC174,4)="form","873",IF(RIGHT(AC174,7)="ce-cppt","902",""))))))))))</f>
        <v/>
      </c>
      <c r="AC177" s="86" t="str">
        <f>IF(AB177="","",IF(OR(AB$3=Recap!$A$50,AB$3=Recap!$A$51,AB$3=Recap!$A$52,AB$3=Recap!$A$53,AB$3=Recap!$A$54,AB$3=Recap!$A$55,AB$3=Recap!$A$56,AB$3=Recap!$A$57,AB$3=Recap!$A$58,AB$3=Recap!$A$59,AB$3=Recap!$A$60,AB$3=Recap!$A$61),(AB176+AC176)/1,AB176+AC176))</f>
        <v/>
      </c>
      <c r="AD177" s="61"/>
      <c r="AE177" s="66" t="str">
        <f>IF(RIGHT(AF174,4)="cuht","171",IF(RIGHT(AF174,4)="netu","172",IF(RIGHT(AF174,4)="auht","173",IF(OR(RIGHT(AF174,4)="ppou",RIGHT(AF174,5)="prepa"),"360",IF(RIGHT(AF174,4)="cpou","361",IF(OR(RIGHT(AF174,4)="apou",RIGHT(AF174,6)="molinf"),"363",IF(RIGHT(AF174,4)="netp","364",IF(RIGHT(AF174,4)="cmtr","365",IF(LEFT(AF174,4)="form","873",IF(RIGHT(AF174,7)="ce-cppt","902",""))))))))))</f>
        <v/>
      </c>
      <c r="AF177" s="66" t="str">
        <f>IF(AE177="","",IF(OR(AE$3=Recap!$A$50,AE$3=Recap!$A$51,AE$3=Recap!$A$52,AE$3=Recap!$A$53,AE$3=Recap!$A$54,AE$3=Recap!$A$55,AE$3=Recap!$A$56,AE$3=Recap!$A$57,AE$3=Recap!$A$58,AE$3=Recap!$A$59,AE$3=Recap!$A$60,AE$3=Recap!$A$61),(AE176+AF176)/1,AE176+AF176))</f>
        <v/>
      </c>
      <c r="AG177" s="86" t="str">
        <f>IF(RIGHT(AH174,4)="cuht","171",IF(RIGHT(AH174,4)="netu","172",IF(RIGHT(AH174,4)="auht","173",IF(OR(RIGHT(AH174,4)="ppou",RIGHT(AH174,5)="prepa"),"360",IF(RIGHT(AH174,4)="cpou","361",IF(OR(RIGHT(AH174,4)="apou",RIGHT(AH174,6)="molinf"),"363",IF(RIGHT(AH174,4)="netp","364",IF(RIGHT(AH174,4)="cmtr","365",IF(LEFT(AH174,4)="form","873",IF(RIGHT(AH174,7)="ce-cppt","902",""))))))))))</f>
        <v/>
      </c>
      <c r="AH177" s="86" t="str">
        <f>IF(AG177="","",IF(OR(AG$3=Recap!$A$50,AG$3=Recap!$A$51,AG$3=Recap!$A$52,AG$3=Recap!$A$53,AG$3=Recap!$A$54,AG$3=Recap!$A$55,AG$3=Recap!$A$56,AG$3=Recap!$A$57,AG$3=Recap!$A$58,AG$3=Recap!$A$59,AG$3=Recap!$A$60,AG$3=Recap!$A$61),(AG176+AH176)/1,AG176+AH176))</f>
        <v/>
      </c>
      <c r="AI177" s="66" t="str">
        <f>IF(RIGHT(AJ174,4)="cuht","171",IF(RIGHT(AJ174,4)="netu","172",IF(RIGHT(AJ174,4)="auht","173",IF(OR(RIGHT(AJ174,4)="ppou",RIGHT(AJ174,5)="prepa"),"360",IF(RIGHT(AJ174,4)="cpou","361",IF(OR(RIGHT(AJ174,4)="apou",RIGHT(AJ174,6)="molinf"),"363",IF(RIGHT(AJ174,4)="netp","364",IF(RIGHT(AJ174,4)="cmtr","365",IF(LEFT(AJ174,4)="form","873",IF(RIGHT(AJ174,7)="ce-cppt","902",""))))))))))</f>
        <v/>
      </c>
      <c r="AJ177" s="66" t="str">
        <f>IF(AI177="","",IF(OR(AI$3=Recap!$A$50,AI$3=Recap!$A$51,AI$3=Recap!$A$52,AI$3=Recap!$A$53,AI$3=Recap!$A$54,AI$3=Recap!$A$55,AI$3=Recap!$A$56,AI$3=Recap!$A$57,AI$3=Recap!$A$58,AI$3=Recap!$A$59,AI$3=Recap!$A$60,AI$3=Recap!$A$61),(AI176+AJ176)/1,AI176+AJ176))</f>
        <v/>
      </c>
      <c r="AK177" s="66" t="str">
        <f>IF(RIGHT(AL174,4)="cuht","171",IF(RIGHT(AL174,4)="netu","172",IF(RIGHT(AL174,4)="auht","173",IF(OR(RIGHT(AL174,4)="ppou",RIGHT(AL174,5)="prepa"),"360",IF(RIGHT(AL174,4)="cpou","361",IF(OR(RIGHT(AL174,4)="apou",RIGHT(AL174,6)="molinf"),"363",IF(RIGHT(AL174,4)="netp","364",IF(RIGHT(AL174,4)="cmtr","365",IF(LEFT(AL174,4)="form","873",IF(RIGHT(AL174,7)="ce-cppt","902",""))))))))))</f>
        <v/>
      </c>
      <c r="AL177" s="66" t="str">
        <f>IF(AK177="","",IF(OR(AK$3=Recap!$A$50,AK$3=Recap!$A$51,AK$3=Recap!$A$52,AK$3=Recap!$A$53,AK$3=Recap!$A$54,AK$3=Recap!$A$55,AK$3=Recap!$A$56,AK$3=Recap!$A$57,AK$3=Recap!$A$58,AK$3=Recap!$A$59,AK$3=Recap!$A$60,AK$3=Recap!$A$61),(AK176+AL176)/1,AK176+AL176))</f>
        <v/>
      </c>
      <c r="AM177" s="66" t="str">
        <f>IF(RIGHT(AN174,4)="cuht","171",IF(RIGHT(AN174,4)="netu","172",IF(RIGHT(AN174,4)="auht","173",IF(OR(RIGHT(AN174,4)="ppou",RIGHT(AN174,5)="prepa"),"360",IF(RIGHT(AN174,4)="cpou","361",IF(OR(RIGHT(AN174,4)="apou",RIGHT(AN174,6)="molinf"),"363",IF(RIGHT(AN174,4)="netp","364",IF(RIGHT(AN174,4)="cmtr","365",IF(LEFT(AN174,4)="form","873",IF(RIGHT(AN174,7)="ce-cppt","902",""))))))))))</f>
        <v/>
      </c>
      <c r="AN177" s="66" t="str">
        <f>IF(AM177="","",IF(OR(AM$3=Recap!$A$50,AM$3=Recap!$A$51,AM$3=Recap!$A$52,AM$3=Recap!$A$53,AM$3=Recap!$A$54,AM$3=Recap!$A$55,AM$3=Recap!$A$56,AM$3=Recap!$A$57,AM$3=Recap!$A$58,AM$3=Recap!$A$59,AM$3=Recap!$A$60,AM$3=Recap!$A$61),(AM176+AN176)/1,AM176+AN176))</f>
        <v/>
      </c>
      <c r="AO177" s="86" t="str">
        <f>IF(RIGHT(AP174,4)="cuht","171",IF(RIGHT(AP174,4)="netu","172",IF(RIGHT(AP174,4)="auht","173",IF(OR(RIGHT(AP174,4)="ppou",RIGHT(AP174,5)="prepa"),"360",IF(RIGHT(AP174,4)="cpou","361",IF(OR(RIGHT(AP174,4)="apou",RIGHT(AP174,6)="molinf"),"363",IF(RIGHT(AP174,4)="netp","364",IF(RIGHT(AP174,4)="cmtr","365",IF(LEFT(AP174,4)="form","873",IF(RIGHT(AP174,7)="ce-cppt","902",""))))))))))</f>
        <v/>
      </c>
      <c r="AP177" s="86" t="str">
        <f>IF(AO177="","",IF(OR(AO$3=Recap!$A$50,AO$3=Recap!$A$51,AO$3=Recap!$A$52,AO$3=Recap!$A$53,AO$3=Recap!$A$54,AO$3=Recap!$A$55,AO$3=Recap!$A$56,AO$3=Recap!$A$57,AO$3=Recap!$A$58,AO$3=Recap!$A$59,AO$3=Recap!$A$60,AO$3=Recap!$A$61),(AO176+AP176)/1,AO176+AP176))</f>
        <v/>
      </c>
      <c r="AQ177" s="86" t="str">
        <f>IF(RIGHT(AR174,4)="cuht","171",IF(RIGHT(AR174,4)="netu","172",IF(RIGHT(AR174,4)="auht","173",IF(OR(RIGHT(AR174,4)="ppou",RIGHT(AR174,5)="prepa"),"360",IF(RIGHT(AR174,4)="cpou","361",IF(OR(RIGHT(AR174,4)="apou",RIGHT(AR174,6)="molinf"),"363",IF(RIGHT(AR174,4)="netp","364",IF(RIGHT(AR174,4)="cmtr","365",IF(LEFT(AR174,4)="form","873",IF(RIGHT(AR174,7)="ce-cppt","902",""))))))))))</f>
        <v/>
      </c>
      <c r="AR177" s="86" t="str">
        <f>IF(AQ177="","",IF(OR(AQ$3=Recap!$A$50,AQ$3=Recap!$A$51,AQ$3=Recap!$A$52,AQ$3=Recap!$A$53,AQ$3=Recap!$A$54,AQ$3=Recap!$A$55,AQ$3=Recap!$A$56,AQ$3=Recap!$A$57,AQ$3=Recap!$A$58,AQ$3=Recap!$A$59,AQ$3=Recap!$A$60,AQ$3=Recap!$A$61),(AQ176+AR176)/1,AQ176+AR176))</f>
        <v/>
      </c>
      <c r="AS177" s="61"/>
      <c r="AT177" s="66" t="str">
        <f>IF(RIGHT(AU174,4)="cuht","171",IF(RIGHT(AU174,4)="netu","172",IF(RIGHT(AU174,4)="auht","173",IF(OR(RIGHT(AU174,4)="ppou",RIGHT(AU174,5)="prepa"),"360",IF(RIGHT(AU174,4)="cpou","361",IF(OR(RIGHT(AU174,4)="apou",RIGHT(AU174,6)="molinf"),"363",IF(RIGHT(AU174,4)="netp","364",IF(RIGHT(AU174,4)="cmtr","365",IF(LEFT(AU174,4)="form","873",IF(RIGHT(AU174,7)="ce-cppt","902",""))))))))))</f>
        <v/>
      </c>
      <c r="AU177" s="66" t="str">
        <f>IF(AT177="","",IF(OR(AT$3=Recap!$A$50,AT$3=Recap!$A$51,AT$3=Recap!$A$52,AT$3=Recap!$A$53,AT$3=Recap!$A$54,AT$3=Recap!$A$55,AT$3=Recap!$A$56,AT$3=Recap!$A$57,AT$3=Recap!$A$58,AT$3=Recap!$A$59,AT$3=Recap!$A$60,AT$3=Recap!$A$61),(AT176+AU176)/1,AT176+AU176))</f>
        <v/>
      </c>
      <c r="AV177" s="66" t="str">
        <f>IF(RIGHT(AW174,4)="cuht","171",IF(RIGHT(AW174,4)="netu","172",IF(RIGHT(AW174,4)="auht","173",IF(OR(RIGHT(AW174,4)="ppou",RIGHT(AW174,5)="prepa"),"360",IF(RIGHT(AW174,4)="cpou","361",IF(OR(RIGHT(AW174,4)="apou",RIGHT(AW174,6)="molinf"),"363",IF(RIGHT(AW174,4)="netp","364",IF(RIGHT(AW174,4)="cmtr","365",IF(LEFT(AW174,4)="form","873",IF(RIGHT(AW174,7)="ce-cppt","902",""))))))))))</f>
        <v/>
      </c>
      <c r="AW177" s="66" t="str">
        <f>IF(AV177="","",IF(OR(AV$3=Recap!$A$50,AV$3=Recap!$A$51,AV$3=Recap!$A$52,AV$3=Recap!$A$53,AV$3=Recap!$A$54,AV$3=Recap!$A$55,AV$3=Recap!$A$56,AV$3=Recap!$A$57,AV$3=Recap!$A$58,AV$3=Recap!$A$59,AV$3=Recap!$A$60,AV$3=Recap!$A$61),(AV176+AW176)/1,AV176+AW176))</f>
        <v/>
      </c>
      <c r="AX177" s="66" t="str">
        <f>IF(RIGHT(AY174,4)="cuht","171",IF(RIGHT(AY174,4)="netu","172",IF(RIGHT(AY174,4)="auht","173",IF(OR(RIGHT(AY174,4)="ppou",RIGHT(AY174,5)="prepa"),"360",IF(RIGHT(AY174,4)="cpou","361",IF(OR(RIGHT(AY174,4)="apou",RIGHT(AY174,6)="molinf"),"363",IF(RIGHT(AY174,4)="netp","364",IF(RIGHT(AY174,4)="cmtr","365",IF(LEFT(AY174,4)="form","873",IF(RIGHT(AY174,7)="ce-cppt","902",""))))))))))</f>
        <v/>
      </c>
      <c r="AY177" s="66" t="str">
        <f>IF(AX177="","",IF(OR(AX$3=Recap!$A$50,AX$3=Recap!$A$51,AX$3=Recap!$A$52,AX$3=Recap!$A$53,AX$3=Recap!$A$54,AX$3=Recap!$A$55,AX$3=Recap!$A$56,AX$3=Recap!$A$57,AX$3=Recap!$A$58,AX$3=Recap!$A$59,AX$3=Recap!$A$60,AX$3=Recap!$A$61),(AX176+AY176)/1,AX176+AY176))</f>
        <v/>
      </c>
      <c r="AZ177" s="66" t="str">
        <f>IF(RIGHT(BA174,4)="cuht","171",IF(RIGHT(BA174,4)="netu","172",IF(RIGHT(BA174,4)="auht","173",IF(OR(RIGHT(BA174,4)="ppou",RIGHT(BA174,5)="prepa"),"360",IF(RIGHT(BA174,4)="cpou","361",IF(OR(RIGHT(BA174,4)="apou",RIGHT(BA174,6)="molinf"),"363",IF(RIGHT(BA174,4)="netp","364",IF(RIGHT(BA174,4)="cmtr","365",IF(LEFT(BA174,4)="form","873",IF(RIGHT(BA174,7)="ce-cppt","902",""))))))))))</f>
        <v/>
      </c>
      <c r="BA177" s="66" t="str">
        <f>IF(AZ177="","",IF(OR(AZ$3=Recap!$A$50,AZ$3=Recap!$A$51,AZ$3=Recap!$A$52,AZ$3=Recap!$A$53,AZ$3=Recap!$A$54,AZ$3=Recap!$A$55,AZ$3=Recap!$A$56,AZ$3=Recap!$A$57,AZ$3=Recap!$A$58,AZ$3=Recap!$A$59,AZ$3=Recap!$A$60,AZ$3=Recap!$A$61),(AZ176+BA176)/1,AZ176+BA176))</f>
        <v/>
      </c>
      <c r="BB177" s="66" t="str">
        <f>IF(RIGHT(BC174,4)="cuht","171",IF(RIGHT(BC174,4)="netu","172",IF(RIGHT(BC174,4)="auht","173",IF(OR(RIGHT(BC174,4)="ppou",RIGHT(BC174,5)="prepa"),"360",IF(RIGHT(BC174,4)="cpou","361",IF(OR(RIGHT(BC174,4)="apou",RIGHT(BC174,6)="molinf"),"363",IF(RIGHT(BC174,4)="netp","364",IF(RIGHT(BC174,4)="cmtr","365",IF(LEFT(BC174,4)="form","873",IF(RIGHT(BC174,7)="ce-cppt","902",""))))))))))</f>
        <v/>
      </c>
      <c r="BC177" s="66" t="str">
        <f>IF(BB177="","",IF(OR(BB$3=Recap!$A$50,BB$3=Recap!$A$51,BB$3=Recap!$A$52,BB$3=Recap!$A$53,BB$3=Recap!$A$54,BB$3=Recap!$A$55,BB$3=Recap!$A$56,BB$3=Recap!$A$57,BB$3=Recap!$A$58,BB$3=Recap!$A$59,BB$3=Recap!$A$60,BB$3=Recap!$A$61),(BB176+BC176)/1,BB176+BC176))</f>
        <v/>
      </c>
      <c r="BD177" s="66" t="str">
        <f>IF(RIGHT(BE174,4)="cuht","171",IF(RIGHT(BE174,4)="netu","172",IF(RIGHT(BE174,4)="auht","173",IF(OR(RIGHT(BE174,4)="ppou",RIGHT(BE174,5)="prepa"),"360",IF(RIGHT(BE174,4)="cpou","361",IF(OR(RIGHT(BE174,4)="apou",RIGHT(BE174,6)="molinf"),"363",IF(RIGHT(BE174,4)="netp","364",IF(RIGHT(BE174,4)="cmtr","365",IF(LEFT(BE174,4)="form","873",IF(RIGHT(BE174,7)="ce-cppt","902",""))))))))))</f>
        <v/>
      </c>
      <c r="BE177" s="66" t="str">
        <f>IF(BD177="","",IF(OR(BD$3=Recap!$A$50,BD$3=Recap!$A$51,BD$3=Recap!$A$52,BD$3=Recap!$A$53,BD$3=Recap!$A$54,BD$3=Recap!$A$55,BD$3=Recap!$A$56,BD$3=Recap!$A$57,BD$3=Recap!$A$58,BD$3=Recap!$A$59,BD$3=Recap!$A$60,BD$3=Recap!$A$61),(BD176+BE176)/1,BD176+BE176))</f>
        <v/>
      </c>
      <c r="BF177" s="66" t="str">
        <f>IF(RIGHT(BG174,4)="cuht","171",IF(RIGHT(BG174,4)="netu","172",IF(RIGHT(BG174,4)="auht","173",IF(OR(RIGHT(BG174,4)="ppou",RIGHT(BG174,5)="prepa"),"360",IF(RIGHT(BG174,4)="cpou","361",IF(OR(RIGHT(BG174,4)="apou",RIGHT(BG174,6)="molinf"),"363",IF(RIGHT(BG174,4)="netp","364",IF(RIGHT(BG174,4)="cmtr","365",IF(LEFT(BG174,4)="form","873",IF(RIGHT(BG174,7)="ce-cppt","902",""))))))))))</f>
        <v/>
      </c>
      <c r="BG177" s="66" t="str">
        <f>IF(BF177="","",IF(OR(BF$3=Recap!$A$50,BF$3=Recap!$A$51,BF$3=Recap!$A$52,BF$3=Recap!$A$53,BF$3=Recap!$A$54,BF$3=Recap!$A$55,BF$3=Recap!$A$56,BF$3=Recap!$A$57,BF$3=Recap!$A$58,BF$3=Recap!$A$59,BF$3=Recap!$A$60,BF$3=Recap!$A$61),(BF176+BG176)/1,BF176+BG176))</f>
        <v/>
      </c>
      <c r="BH177" s="12"/>
    </row>
    <row r="178" spans="1:60" ht="14.4" customHeight="1" x14ac:dyDescent="0.3">
      <c r="A178" s="125" t="s">
        <v>97</v>
      </c>
      <c r="B178" s="67"/>
      <c r="C178" s="120"/>
      <c r="D178" s="68"/>
      <c r="E178" s="120"/>
      <c r="F178" s="68"/>
      <c r="G178" s="120"/>
      <c r="H178" s="68"/>
      <c r="I178" s="120"/>
      <c r="J178" s="68"/>
      <c r="K178" s="120"/>
      <c r="L178" s="68"/>
      <c r="M178" s="120"/>
      <c r="N178" s="68"/>
      <c r="O178" s="128"/>
      <c r="P178" s="55"/>
      <c r="Q178" s="106"/>
      <c r="R178" s="57"/>
      <c r="S178" s="106"/>
      <c r="T178" s="57"/>
      <c r="U178" s="106"/>
      <c r="V178" s="57">
        <v>0.35416666666666669</v>
      </c>
      <c r="W178" s="106" t="s">
        <v>34</v>
      </c>
      <c r="X178" s="57">
        <v>0.33333333333333331</v>
      </c>
      <c r="Y178" s="106" t="s">
        <v>34</v>
      </c>
      <c r="Z178" s="79">
        <v>0.29166666666666669</v>
      </c>
      <c r="AA178" s="116" t="s">
        <v>51</v>
      </c>
      <c r="AB178" s="79"/>
      <c r="AC178" s="118"/>
      <c r="AD178" s="97">
        <f ca="1">SUM(P180:AC180)</f>
        <v>0.95625000000000004</v>
      </c>
      <c r="AE178" s="55">
        <v>0.33333333333333331</v>
      </c>
      <c r="AF178" s="106" t="s">
        <v>57</v>
      </c>
      <c r="AG178" s="79"/>
      <c r="AH178" s="116"/>
      <c r="AI178" s="55">
        <v>0.33333333333333331</v>
      </c>
      <c r="AJ178" s="106" t="s">
        <v>57</v>
      </c>
      <c r="AK178" s="55">
        <v>0.33333333333333331</v>
      </c>
      <c r="AL178" s="106" t="s">
        <v>57</v>
      </c>
      <c r="AM178" s="55">
        <v>0.33333333333333331</v>
      </c>
      <c r="AN178" s="106" t="s">
        <v>57</v>
      </c>
      <c r="AO178" s="79"/>
      <c r="AP178" s="116"/>
      <c r="AQ178" s="79"/>
      <c r="AR178" s="118"/>
      <c r="AS178" s="97">
        <f ca="1">SUM(AE180:AR180)</f>
        <v>0</v>
      </c>
      <c r="AT178" s="55"/>
      <c r="AU178" s="106"/>
      <c r="AV178" s="57"/>
      <c r="AW178" s="106"/>
      <c r="AX178" s="57"/>
      <c r="AY178" s="106"/>
      <c r="AZ178" s="57"/>
      <c r="BA178" s="106"/>
      <c r="BB178" s="57"/>
      <c r="BC178" s="106"/>
      <c r="BD178" s="57"/>
      <c r="BE178" s="106"/>
      <c r="BF178" s="57"/>
      <c r="BG178" s="122"/>
      <c r="BH178" s="124">
        <f ca="1">SUM(AT180:BG180)</f>
        <v>0</v>
      </c>
    </row>
    <row r="179" spans="1:60" ht="16.2" customHeight="1" thickBot="1" x14ac:dyDescent="0.35">
      <c r="A179" s="127"/>
      <c r="B179" s="69"/>
      <c r="C179" s="121"/>
      <c r="D179" s="70"/>
      <c r="E179" s="121"/>
      <c r="F179" s="70"/>
      <c r="G179" s="121"/>
      <c r="H179" s="70"/>
      <c r="I179" s="121"/>
      <c r="J179" s="70"/>
      <c r="K179" s="121"/>
      <c r="L179" s="70"/>
      <c r="M179" s="121"/>
      <c r="N179" s="70"/>
      <c r="O179" s="129"/>
      <c r="P179" s="56"/>
      <c r="Q179" s="107"/>
      <c r="R179" s="58"/>
      <c r="S179" s="107"/>
      <c r="T179" s="58"/>
      <c r="U179" s="107"/>
      <c r="V179" s="58">
        <v>0.70833333333333337</v>
      </c>
      <c r="W179" s="107"/>
      <c r="X179" s="58">
        <v>0.68125000000000002</v>
      </c>
      <c r="Y179" s="107"/>
      <c r="Z179" s="80">
        <v>0.63958333333333328</v>
      </c>
      <c r="AA179" s="117"/>
      <c r="AB179" s="80"/>
      <c r="AC179" s="119"/>
      <c r="AD179" s="97"/>
      <c r="AE179" s="56">
        <v>0.68125000000000002</v>
      </c>
      <c r="AF179" s="107"/>
      <c r="AG179" s="80"/>
      <c r="AH179" s="117"/>
      <c r="AI179" s="56">
        <v>0.68125000000000002</v>
      </c>
      <c r="AJ179" s="107"/>
      <c r="AK179" s="56">
        <v>0.68125000000000002</v>
      </c>
      <c r="AL179" s="107"/>
      <c r="AM179" s="56">
        <v>0.68125000000000002</v>
      </c>
      <c r="AN179" s="107"/>
      <c r="AO179" s="80"/>
      <c r="AP179" s="117"/>
      <c r="AQ179" s="80"/>
      <c r="AR179" s="119"/>
      <c r="AS179" s="97"/>
      <c r="AT179" s="56"/>
      <c r="AU179" s="107"/>
      <c r="AV179" s="58"/>
      <c r="AW179" s="107"/>
      <c r="AX179" s="58"/>
      <c r="AY179" s="107"/>
      <c r="AZ179" s="58"/>
      <c r="BA179" s="107"/>
      <c r="BB179" s="58"/>
      <c r="BC179" s="107"/>
      <c r="BD179" s="58"/>
      <c r="BE179" s="107"/>
      <c r="BF179" s="58"/>
      <c r="BG179" s="123"/>
      <c r="BH179" s="124"/>
    </row>
    <row r="180" spans="1:60" ht="15" customHeight="1" x14ac:dyDescent="0.35">
      <c r="A180" s="13"/>
      <c r="B180" s="66">
        <f ca="1">IF(B$3&gt;$BI$4,0,IF(OR(ISBLANK(B178),ISBLANK(B179),ISBLANK(C178),LEFT(C178,4)="jour",LEFT(C178,4)="form"),0,IF(COUNTIF(fériés,B$3)&gt;0,MOD((B179-B178),1)*1,MOD((B179-B178),1))))</f>
        <v>0</v>
      </c>
      <c r="C180" s="66">
        <f ca="1">IF(B$3&gt;$BI$4,0,IF(AND(ISNUMBER(B178),ISNUMBER(B179),OR(LEFT(C178,4)="jour",LEFT(C178,4)="form")),IF(COUNTIF(fériés,B$3)&gt;0,MOD(-$BH$4+(B179-B178),1)*1,MOD(-$BH$4+(B179-B178),1)),IF(AND(ISBLANK(B178),ISBLANK(B179)),IF(OR(C178="r",C178="c",C178="a",C178="m",C178="f",C178="cp",C178="s",C178="congé parent"),$BH$3,0),0)))</f>
        <v>0</v>
      </c>
      <c r="D180" s="66">
        <f ca="1">IF(D$3&gt;$BI$4,0,IF(OR(ISBLANK(D178),ISBLANK(D179),ISBLANK(E178),LEFT(E178,4)="jour",LEFT(E178,4)="form"),0,IF(COUNTIF(fériés,D$3)&gt;0,MOD((D179-D178),1)*1,MOD((D179-D178),1))))</f>
        <v>0</v>
      </c>
      <c r="E180" s="66">
        <f ca="1">IF(D$3&gt;$BI$4,0,IF(AND(ISNUMBER(D178),ISNUMBER(D179),OR(LEFT(E178,4)="jour",LEFT(E178,4)="form")),IF(COUNTIF(fériés,D$3)&gt;0,MOD(-$BH$4+(D179-D178),1)*1,MOD(-$BH$4+(D179-D178),1)),IF(AND(ISBLANK(D178),ISBLANK(D179)),IF(OR(E178="r",E178="c",E178="a",E178="m",E178="f",E178="cp",E178="s",E178="congé parent"),$BH$3,0),0)))</f>
        <v>0</v>
      </c>
      <c r="F180" s="66">
        <f ca="1">IF(F$3&gt;$BI$4,0,IF(OR(ISBLANK(F178),ISBLANK(F179),ISBLANK(G178),LEFT(G178,4)="jour",LEFT(G178,4)="form"),0,IF(COUNTIF(fériés,F$3)&gt;0,MOD((F179-F178),1)*1,MOD((F179-F178),1))))</f>
        <v>0</v>
      </c>
      <c r="G180" s="66">
        <f ca="1">IF(F$3&gt;$BI$4,0,IF(AND(ISNUMBER(F178),ISNUMBER(F179),OR(LEFT(G178,4)="jour",LEFT(G178,4)="form")),IF(COUNTIF(fériés,F$3)&gt;0,MOD(-$BH$4+(F179-F178),1)*1,MOD(-$BH$4+(F179-F178),1)),IF(AND(ISBLANK(F178),ISBLANK(F179)),IF(OR(G178="r",G178="c",G178="a",G178="m",G178="f",G178="cp",G178="s",G178="congé parent"),$BH$3,0),0)))</f>
        <v>0</v>
      </c>
      <c r="H180" s="66">
        <f ca="1">IF(H$3&gt;$BI$4,0,IF(OR(ISBLANK(H178),ISBLANK(H179),ISBLANK(I178),LEFT(I178,4)="jour",LEFT(I178,4)="form"),0,IF(COUNTIF(fériés,H$3)&gt;0,MOD((H179-H178),1)*1,MOD((H179-H178),1))))</f>
        <v>0</v>
      </c>
      <c r="I180" s="66">
        <f ca="1">IF(H$3&gt;$BI$4,0,IF(AND(ISNUMBER(H178),ISNUMBER(H179),OR(LEFT(I178,4)="jour",LEFT(I178,4)="form")),IF(COUNTIF(fériés,H$3)&gt;0,MOD(-$BH$4+(H179-H178),1)*1,MOD(-$BH$4+(H179-H178),1)),IF(AND(ISBLANK(H178),ISBLANK(H179)),IF(OR(I178="r",I178="c",I178="a",I178="m",I178="f",I178="cp",I178="s",I178="congé parent"),$BH$3,0),0)))</f>
        <v>0</v>
      </c>
      <c r="J180" s="66">
        <f ca="1">IF(J$3&gt;$BI$4,0,IF(OR(ISBLANK(J178),ISBLANK(J179),ISBLANK(K178),LEFT(K178,4)="jour",LEFT(K178,4)="form"),0,IF(COUNTIF(fériés,J$3)&gt;0,MOD((J179-J178),1)*1,MOD((J179-J178),1))))</f>
        <v>0</v>
      </c>
      <c r="K180" s="66">
        <f ca="1">IF(J$3&gt;$BI$4,0,IF(AND(ISNUMBER(J178),ISNUMBER(J179),OR(LEFT(K178,4)="jour",LEFT(K178,4)="form")),IF(COUNTIF(fériés,J$3)&gt;0,MOD(-$BH$4+(J179-J178),1)*1,MOD(-$BH$4+(J179-J178),1)),IF(AND(ISBLANK(J178),ISBLANK(J179)),IF(OR(K178="r",K178="c",K178="a",K178="m",K178="f",K178="cp",K178="s",K178="congé parent"),$BH$3,0),0)))</f>
        <v>0</v>
      </c>
      <c r="L180" s="66">
        <f ca="1">IF(L$3&gt;$BI$4,0,IF(OR(ISBLANK(L178),ISBLANK(L179),ISBLANK(M178),LEFT(M178,4)="jour",LEFT(M178,4)="form"),0,IF(COUNTIF(fériés,L$3)&gt;0,MOD((L179-L178),1)*1,MOD((L179-L178),1))))</f>
        <v>0</v>
      </c>
      <c r="M180" s="66">
        <f ca="1">IF(L$3&gt;$BI$4,0,IF(AND(ISNUMBER(L178),ISNUMBER(L179),OR(LEFT(M178,4)="jour",LEFT(M178,4)="form")),IF(COUNTIF(fériés,L$3)&gt;0,MOD(-$BH$4+(L179-L178),1)*1,MOD(-$BH$4+(L179-L178),1)),IF(AND(ISBLANK(L178),ISBLANK(L179)),IF(OR(M178="r",M178="c",M178="a",M178="m",M178="f",M178="cp",M178="s",M178="congé parent"),$BH$3,0),0)))</f>
        <v>0</v>
      </c>
      <c r="N180" s="66">
        <f ca="1">IF(N$3&gt;$BI$4,0,IF(OR(ISBLANK(N178),ISBLANK(N179),ISBLANK(O178),LEFT(O178,4)="jour",LEFT(O178,4)="form"),0,IF(COUNTIF(fériés,N$3)&gt;0,MOD((N179-N178),1)*1,MOD((N179-N178),1))))</f>
        <v>0</v>
      </c>
      <c r="O180" s="66">
        <f ca="1">IF(N$3&gt;$BI$4,0,IF(AND(ISNUMBER(N178),ISNUMBER(N179),OR(LEFT(O178,4)="jour",LEFT(O178,4)="form")),IF(COUNTIF(fériés,N$3)&gt;0,MOD(-$BH$4+(N179-N178),1)*1,MOD(-$BH$4+(N179-N178),1)),IF(AND(ISBLANK(N178),ISBLANK(N179)),IF(OR(O178="r",O178="c",O178="a",O178="m",O178="f",O178="cp",O178="s",O178="congé parent"),$BH$3,0),0)))</f>
        <v>0</v>
      </c>
      <c r="P180" s="66">
        <f ca="1">IF(P$3&gt;$BI$4,0,IF(OR(ISBLANK(P178),ISBLANK(P179),ISBLANK(Q178),LEFT(Q178,4)="jour",LEFT(Q178,4)="form"),0,IF(COUNTIF(fériés,P$3)&gt;0,MOD((P179-P178),1)*1,MOD((P179-P178),1))))</f>
        <v>0</v>
      </c>
      <c r="Q180" s="66">
        <f ca="1">IF(P$3&gt;$BI$4,0,IF(AND(ISNUMBER(P178),ISNUMBER(P179),OR(LEFT(Q178,4)="jour",LEFT(Q178,4)="form")),IF(COUNTIF(fériés,P$3)&gt;0,MOD(-$BH$4+(P179-P178),1)*1,MOD(-$BH$4+(P179-P178),1)),IF(AND(ISBLANK(P178),ISBLANK(P179)),IF(OR(Q178="r",Q178="c",Q178="a",Q178="m",Q178="f",Q178="cp",Q178="s",Q178="congé parent"),$BH$3,0),0)))</f>
        <v>0</v>
      </c>
      <c r="R180" s="66">
        <f ca="1">IF(R$3&gt;$BI$4,0,IF(OR(ISBLANK(R178),ISBLANK(R179),ISBLANK(S178),LEFT(S178,4)="jour",LEFT(S178,4)="form"),0,IF(COUNTIF(fériés,R$3)&gt;0,MOD((R179-R178),1)*1,MOD((R179-R178),1))))</f>
        <v>0</v>
      </c>
      <c r="S180" s="66">
        <f ca="1">IF(R$3&gt;$BI$4,0,IF(AND(ISNUMBER(R178),ISNUMBER(R179),OR(LEFT(S178,4)="jour",LEFT(S178,4)="form")),IF(COUNTIF(fériés,R$3)&gt;0,MOD(-$BH$4+(R179-R178),1)*1,MOD(-$BH$4+(R179-R178),1)),IF(AND(ISBLANK(R178),ISBLANK(R179)),IF(OR(S178="r",S178="c",S178="a",S178="m",S178="f",S178="cp",S178="s",S178="congé parent"),$BH$3,0),0)))</f>
        <v>0</v>
      </c>
      <c r="T180" s="66">
        <f ca="1">IF(T$3&gt;$BI$4,0,IF(OR(ISBLANK(T178),ISBLANK(T179),ISBLANK(U178),LEFT(U178,4)="jour",LEFT(U178,4)="form"),0,IF(COUNTIF(fériés,T$3)&gt;0,MOD((T179-T178),1)*1,MOD((T179-T178),1))))</f>
        <v>0</v>
      </c>
      <c r="U180" s="66">
        <f ca="1">IF(T$3&gt;$BI$4,0,IF(AND(ISNUMBER(T178),ISNUMBER(T179),OR(LEFT(U178,4)="jour",LEFT(U178,4)="form")),IF(COUNTIF(fériés,T$3)&gt;0,MOD(-$BH$4+(T179-T178),1)*1,MOD(-$BH$4+(T179-T178),1)),IF(AND(ISBLANK(T178),ISBLANK(T179)),IF(OR(U178="r",U178="c",U178="a",U178="m",U178="f",U178="cp",U178="s",U178="congé parent"),$BH$3,0),0)))</f>
        <v>0</v>
      </c>
      <c r="V180" s="66">
        <f ca="1">IF(V$3&gt;$BI$4,0,IF(OR(ISBLANK(V178),ISBLANK(V179),ISBLANK(W178),LEFT(W178,4)="jour",LEFT(W178,4)="form"),0,IF(COUNTIF(fériés,V$3)&gt;0,MOD((V179-V178),1)*1,MOD((V179-V178),1))))</f>
        <v>0</v>
      </c>
      <c r="W180" s="66">
        <f ca="1">IF(V$3&gt;$BI$4,0,IF(AND(ISNUMBER(V178),ISNUMBER(V179),OR(LEFT(W178,4)="jour",LEFT(W178,4)="form")),IF(COUNTIF(fériés,V$3)&gt;0,MOD(-$BH$4+(V179-V178),1)*1,MOD(-$BH$4+(V179-V178),1)),IF(AND(ISBLANK(V178),ISBLANK(V179)),IF(OR(W178="r",W178="c",W178="a",W178="m",W178="f",W178="cp",W178="s",W178="congé parent"),$BH$3,0),0)))</f>
        <v>0.32291666666666669</v>
      </c>
      <c r="X180" s="66">
        <f ca="1">IF(X$3&gt;$BI$4,0,IF(OR(ISBLANK(X178),ISBLANK(X179),ISBLANK(Y178),LEFT(Y178,4)="jour",LEFT(Y178,4)="form"),0,IF(COUNTIF(fériés,X$3)&gt;0,MOD((X179-X178),1)*1,MOD((X179-X178),1))))</f>
        <v>0</v>
      </c>
      <c r="Y180" s="66">
        <f ca="1">IF(X$3&gt;$BI$4,0,IF(AND(ISNUMBER(X178),ISNUMBER(X179),OR(LEFT(Y178,4)="jour",LEFT(Y178,4)="form")),IF(COUNTIF(fériés,X$3)&gt;0,MOD(-$BH$4+(X179-X178),1)*1,MOD(-$BH$4+(X179-X178),1)),IF(AND(ISBLANK(X178),ISBLANK(X179)),IF(OR(Y178="r",Y178="c",Y178="a",Y178="m",Y178="f",Y178="cp",Y178="s",Y178="congé parent"),$BH$3,0),0)))</f>
        <v>0.31666666666666671</v>
      </c>
      <c r="Z180" s="66">
        <f ca="1">IF(Z$3&gt;$BI$4,0,IF(OR(ISBLANK(Z178),ISBLANK(Z179),ISBLANK(AA178),LEFT(AA178,4)="jour",LEFT(AA178,4)="form"),0,IF(COUNTIF(fériés,Z$3)&gt;0,MOD((Z179-Z178),1)*1,MOD((Z179-Z178),1))))</f>
        <v>0</v>
      </c>
      <c r="AA180" s="66">
        <f ca="1">IF(Z$3&gt;$BI$4,0,IF(AND(ISNUMBER(Z178),ISNUMBER(Z179),OR(LEFT(AA178,4)="jour",LEFT(AA178,4)="form")),IF(COUNTIF(fériés,Z$3)&gt;0,MOD(-$BH$4+(Z179-Z178),1)*1,MOD(-$BH$4+(Z179-Z178),1)),IF(AND(ISBLANK(Z178),ISBLANK(Z179)),IF(OR(AA178="r",AA178="c",AA178="a",AA178="m",AA178="f",AA178="cp",AA178="s",AA178="congé parent"),$BH$3,0),0)))</f>
        <v>0.3166666666666666</v>
      </c>
      <c r="AB180" s="66">
        <f ca="1">IF(AB$3&gt;$BI$4,0,IF(OR(ISBLANK(AB178),ISBLANK(AB179),ISBLANK(AC178),LEFT(AC178,4)="jour",LEFT(AC178,4)="form"),0,IF(COUNTIF(fériés,AB$3)&gt;0,MOD((AB179-AB178),1)*1,MOD((AB179-AB178),1))))</f>
        <v>0</v>
      </c>
      <c r="AC180" s="66">
        <f ca="1">IF(AB$3&gt;$BI$4,0,IF(AND(ISNUMBER(AB178),ISNUMBER(AB179),OR(LEFT(AC178,4)="jour",LEFT(AC178,4)="form")),IF(COUNTIF(fériés,AB$3)&gt;0,MOD(-$BH$4+(AB179-AB178),1)*1,MOD(-$BH$4+(AB179-AB178),1)),IF(AND(ISBLANK(AB178),ISBLANK(AB179)),IF(OR(AC178="r",AC178="c",AC178="a",AC178="m",AC178="f",AC178="cp",AC178="s",AC178="congé parent"),$BH$3,0),0)))</f>
        <v>0</v>
      </c>
      <c r="AD180" s="61"/>
      <c r="AE180" s="66">
        <f ca="1">IF(AE$3&gt;$BI$4,0,IF(OR(ISBLANK(AE178),ISBLANK(AE179),ISBLANK(AF178),LEFT(AF178,4)="jour",LEFT(AF178,4)="form"),0,IF(COUNTIF(fériés,AE$3)&gt;0,MOD((AE179-AE178),1)*1,MOD((AE179-AE178),1))))</f>
        <v>0</v>
      </c>
      <c r="AF180" s="66">
        <f ca="1">IF(AE$3&gt;$BI$4,0,IF(AND(ISNUMBER(AE178),ISNUMBER(AE179),OR(LEFT(AF178,4)="jour",LEFT(AF178,4)="form")),IF(COUNTIF(fériés,AE$3)&gt;0,MOD(-$BH$4+(AE179-AE178),1)*1,MOD(-$BH$4+(AE179-AE178),1)),IF(AND(ISBLANK(AE178),ISBLANK(AE179)),IF(OR(AF178="r",AF178="c",AF178="a",AF178="m",AF178="f",AF178="cp",AF178="s",AF178="congé parent"),$BH$3,0),0)))</f>
        <v>0</v>
      </c>
      <c r="AG180" s="66">
        <f ca="1">IF(AG$3&gt;$BI$4,0,IF(OR(ISBLANK(AG178),ISBLANK(AG179),ISBLANK(AH178),LEFT(AH178,4)="jour",LEFT(AH178,4)="form"),0,IF(COUNTIF(fériés,AG$3)&gt;0,MOD((AG179-AG178),1)*1,MOD((AG179-AG178),1))))</f>
        <v>0</v>
      </c>
      <c r="AH180" s="66">
        <f ca="1">IF(AG$3&gt;$BI$4,0,IF(AND(ISNUMBER(AG178),ISNUMBER(AG179),OR(LEFT(AH178,4)="jour",LEFT(AH178,4)="form")),IF(COUNTIF(fériés,AG$3)&gt;0,MOD(-$BH$4+(AG179-AG178),1)*1,MOD(-$BH$4+(AG179-AG178),1)),IF(AND(ISBLANK(AG178),ISBLANK(AG179)),IF(OR(AH178="r",AH178="c",AH178="a",AH178="m",AH178="f",AH178="cp",AH178="s",AH178="congé parent"),$BH$3,0),0)))</f>
        <v>0</v>
      </c>
      <c r="AI180" s="66">
        <f ca="1">IF(AI$3&gt;$BI$4,0,IF(OR(ISBLANK(AI178),ISBLANK(AI179),ISBLANK(AJ178),LEFT(AJ178,4)="jour",LEFT(AJ178,4)="form"),0,IF(COUNTIF(fériés,AI$3)&gt;0,MOD((AI179-AI178),1)*1,MOD((AI179-AI178),1))))</f>
        <v>0</v>
      </c>
      <c r="AJ180" s="66">
        <f ca="1">IF(AI$3&gt;$BI$4,0,IF(AND(ISNUMBER(AI178),ISNUMBER(AI179),OR(LEFT(AJ178,4)="jour",LEFT(AJ178,4)="form")),IF(COUNTIF(fériés,AI$3)&gt;0,MOD(-$BH$4+(AI179-AI178),1)*1,MOD(-$BH$4+(AI179-AI178),1)),IF(AND(ISBLANK(AI178),ISBLANK(AI179)),IF(OR(AJ178="r",AJ178="c",AJ178="a",AJ178="m",AJ178="f",AJ178="cp",AJ178="s",AJ178="congé parent"),$BH$3,0),0)))</f>
        <v>0</v>
      </c>
      <c r="AK180" s="66">
        <f ca="1">IF(AK$3&gt;$BI$4,0,IF(OR(ISBLANK(AK178),ISBLANK(AK179),ISBLANK(AL178),LEFT(AL178,4)="jour",LEFT(AL178,4)="form"),0,IF(COUNTIF(fériés,AK$3)&gt;0,MOD((AK179-AK178),1)*1,MOD((AK179-AK178),1))))</f>
        <v>0</v>
      </c>
      <c r="AL180" s="66">
        <f ca="1">IF(AK$3&gt;$BI$4,0,IF(AND(ISNUMBER(AK178),ISNUMBER(AK179),OR(LEFT(AL178,4)="jour",LEFT(AL178,4)="form")),IF(COUNTIF(fériés,AK$3)&gt;0,MOD(-$BH$4+(AK179-AK178),1)*1,MOD(-$BH$4+(AK179-AK178),1)),IF(AND(ISBLANK(AK178),ISBLANK(AK179)),IF(OR(AL178="r",AL178="c",AL178="a",AL178="m",AL178="f",AL178="cp",AL178="s",AL178="congé parent"),$BH$3,0),0)))</f>
        <v>0</v>
      </c>
      <c r="AM180" s="66">
        <f ca="1">IF(AM$3&gt;$BI$4,0,IF(OR(ISBLANK(AM178),ISBLANK(AM179),ISBLANK(AN178),LEFT(AN178,4)="jour",LEFT(AN178,4)="form"),0,IF(COUNTIF(fériés,AM$3)&gt;0,MOD((AM179-AM178),1)*1,MOD((AM179-AM178),1))))</f>
        <v>0</v>
      </c>
      <c r="AN180" s="66">
        <f ca="1">IF(AM$3&gt;$BI$4,0,IF(AND(ISNUMBER(AM178),ISNUMBER(AM179),OR(LEFT(AN178,4)="jour",LEFT(AN178,4)="form")),IF(COUNTIF(fériés,AM$3)&gt;0,MOD(-$BH$4+(AM179-AM178),1)*1,MOD(-$BH$4+(AM179-AM178),1)),IF(AND(ISBLANK(AM178),ISBLANK(AM179)),IF(OR(AN178="r",AN178="c",AN178="a",AN178="m",AN178="f",AN178="cp",AN178="s",AN178="congé parent"),$BH$3,0),0)))</f>
        <v>0</v>
      </c>
      <c r="AO180" s="66">
        <f ca="1">IF(AO$3&gt;$BI$4,0,IF(OR(ISBLANK(AO178),ISBLANK(AO179),ISBLANK(AP178),LEFT(AP178,4)="jour",LEFT(AP178,4)="form"),0,IF(COUNTIF(fériés,AO$3)&gt;0,MOD((AO179-AO178),1)*1,MOD((AO179-AO178),1))))</f>
        <v>0</v>
      </c>
      <c r="AP180" s="66">
        <f ca="1">IF(AO$3&gt;$BI$4,0,IF(AND(ISNUMBER(AO178),ISNUMBER(AO179),OR(LEFT(AP178,4)="jour",LEFT(AP178,4)="form")),IF(COUNTIF(fériés,AO$3)&gt;0,MOD(-$BH$4+(AO179-AO178),1)*1,MOD(-$BH$4+(AO179-AO178),1)),IF(AND(ISBLANK(AO178),ISBLANK(AO179)),IF(OR(AP178="r",AP178="c",AP178="a",AP178="m",AP178="f",AP178="cp",AP178="s",AP178="congé parent"),$BH$3,0),0)))</f>
        <v>0</v>
      </c>
      <c r="AQ180" s="66">
        <f ca="1">IF(AQ$3&gt;$BI$4,0,IF(OR(ISBLANK(AQ178),ISBLANK(AQ179),ISBLANK(AR178),LEFT(AR178,4)="jour",LEFT(AR178,4)="form"),0,IF(COUNTIF(fériés,AQ$3)&gt;0,MOD((AQ179-AQ178),1)*1,MOD((AQ179-AQ178),1))))</f>
        <v>0</v>
      </c>
      <c r="AR180" s="66">
        <f ca="1">IF(AQ$3&gt;$BI$4,0,IF(AND(ISNUMBER(AQ178),ISNUMBER(AQ179),OR(LEFT(AR178,4)="jour",LEFT(AR178,4)="form")),IF(COUNTIF(fériés,AQ$3)&gt;0,MOD(-$BH$4+(AQ179-AQ178),1)*1,MOD(-$BH$4+(AQ179-AQ178),1)),IF(AND(ISBLANK(AQ178),ISBLANK(AQ179)),IF(OR(AR178="r",AR178="c",AR178="a",AR178="m",AR178="f",AR178="cp",AR178="s",AR178="congé parent"),$BH$3,0),0)))</f>
        <v>0</v>
      </c>
      <c r="AS180" s="61"/>
      <c r="AT180" s="66">
        <f ca="1">IF(AT$3&gt;$BI$4,0,IF(OR(ISBLANK(AT178),ISBLANK(AT179),ISBLANK(AU178),LEFT(AU178,4)="jour",LEFT(AU178,4)="form"),0,IF(COUNTIF(fériés,AT$3)&gt;0,MOD((AT179-AT178),1)*1,MOD((AT179-AT178),1))))</f>
        <v>0</v>
      </c>
      <c r="AU180" s="66">
        <f ca="1">IF(AT$3&gt;$BI$4,0,IF(AND(ISNUMBER(AT178),ISNUMBER(AT179),OR(LEFT(AU178,4)="jour",LEFT(AU178,4)="form")),IF(COUNTIF(fériés,AT$3)&gt;0,MOD(-$BH$4+(AT179-AT178),1)*1,MOD(-$BH$4+(AT179-AT178),1)),IF(AND(ISBLANK(AT178),ISBLANK(AT179)),IF(OR(AU178="r",AU178="c",AU178="a",AU178="m",AU178="f",AU178="cp",AU178="s",AU178="congé parent"),$BH$3,0),0)))</f>
        <v>0</v>
      </c>
      <c r="AV180" s="66">
        <f ca="1">IF(AV$3&gt;$BI$4,0,IF(OR(ISBLANK(AV178),ISBLANK(AV179),ISBLANK(AW178),LEFT(AW178,4)="jour",LEFT(AW178,4)="form"),0,IF(COUNTIF(fériés,AV$3)&gt;0,MOD((AV179-AV178),1)*1,MOD((AV179-AV178),1))))</f>
        <v>0</v>
      </c>
      <c r="AW180" s="66">
        <f ca="1">IF(AV$3&gt;$BI$4,0,IF(AND(ISNUMBER(AV178),ISNUMBER(AV179),OR(LEFT(AW178,4)="jour",LEFT(AW178,4)="form")),IF(COUNTIF(fériés,AV$3)&gt;0,MOD(-$BH$4+(AV179-AV178),1)*1,MOD(-$BH$4+(AV179-AV178),1)),IF(AND(ISBLANK(AV178),ISBLANK(AV179)),IF(OR(AW178="r",AW178="c",AW178="a",AW178="m",AW178="f",AW178="cp",AW178="s",AW178="congé parent"),$BH$3,0),0)))</f>
        <v>0</v>
      </c>
      <c r="AX180" s="66">
        <f ca="1">IF(AX$3&gt;$BI$4,0,IF(OR(ISBLANK(AX178),ISBLANK(AX179),ISBLANK(AY178),LEFT(AY178,4)="jour",LEFT(AY178,4)="form"),0,IF(COUNTIF(fériés,AX$3)&gt;0,MOD((AX179-AX178),1)*1,MOD((AX179-AX178),1))))</f>
        <v>0</v>
      </c>
      <c r="AY180" s="66">
        <f ca="1">IF(AX$3&gt;$BI$4,0,IF(AND(ISNUMBER(AX178),ISNUMBER(AX179),OR(LEFT(AY178,4)="jour",LEFT(AY178,4)="form")),IF(COUNTIF(fériés,AX$3)&gt;0,MOD(-$BH$4+(AX179-AX178),1)*1,MOD(-$BH$4+(AX179-AX178),1)),IF(AND(ISBLANK(AX178),ISBLANK(AX179)),IF(OR(AY178="r",AY178="c",AY178="a",AY178="m",AY178="f",AY178="cp",AY178="s",AY178="congé parent"),$BH$3,0),0)))</f>
        <v>0</v>
      </c>
      <c r="AZ180" s="66">
        <f ca="1">IF(AZ$3&gt;$BI$4,0,IF(OR(ISBLANK(AZ178),ISBLANK(AZ179),ISBLANK(BA178),LEFT(BA178,4)="jour",LEFT(BA178,4)="form"),0,IF(COUNTIF(fériés,AZ$3)&gt;0,MOD((AZ179-AZ178),1)*1,MOD((AZ179-AZ178),1))))</f>
        <v>0</v>
      </c>
      <c r="BA180" s="66">
        <f ca="1">IF(AZ$3&gt;$BI$4,0,IF(AND(ISNUMBER(AZ178),ISNUMBER(AZ179),OR(LEFT(BA178,4)="jour",LEFT(BA178,4)="form")),IF(COUNTIF(fériés,AZ$3)&gt;0,MOD(-$BH$4+(AZ179-AZ178),1)*1,MOD(-$BH$4+(AZ179-AZ178),1)),IF(AND(ISBLANK(AZ178),ISBLANK(AZ179)),IF(OR(BA178="r",BA178="c",BA178="a",BA178="m",BA178="f",BA178="cp",BA178="s",BA178="congé parent"),$BH$3,0),0)))</f>
        <v>0</v>
      </c>
      <c r="BB180" s="66">
        <f ca="1">IF(BB$3&gt;$BI$4,0,IF(OR(ISBLANK(BB178),ISBLANK(BB179),ISBLANK(BC178),LEFT(BC178,4)="jour",LEFT(BC178,4)="form"),0,IF(COUNTIF(fériés,BB$3)&gt;0,MOD((BB179-BB178),1)*1,MOD((BB179-BB178),1))))</f>
        <v>0</v>
      </c>
      <c r="BC180" s="66">
        <f ca="1">IF(BB$3&gt;$BI$4,0,IF(AND(ISNUMBER(BB178),ISNUMBER(BB179),OR(LEFT(BC178,4)="jour",LEFT(BC178,4)="form")),IF(COUNTIF(fériés,BB$3)&gt;0,MOD(-$BH$4+(BB179-BB178),1)*1,MOD(-$BH$4+(BB179-BB178),1)),IF(AND(ISBLANK(BB178),ISBLANK(BB179)),IF(OR(BC178="r",BC178="c",BC178="a",BC178="m",BC178="f",BC178="cp",BC178="s",BC178="congé parent"),$BH$3,0),0)))</f>
        <v>0</v>
      </c>
      <c r="BD180" s="66">
        <f ca="1">IF(BD$3&gt;$BI$4,0,IF(OR(ISBLANK(BD178),ISBLANK(BD179),ISBLANK(BE178),LEFT(BE178,4)="jour",LEFT(BE178,4)="form"),0,IF(COUNTIF(fériés,BD$3)&gt;0,MOD((BD179-BD178),1)*1,MOD((BD179-BD178),1))))</f>
        <v>0</v>
      </c>
      <c r="BE180" s="66">
        <f ca="1">IF(BD$3&gt;$BI$4,0,IF(AND(ISNUMBER(BD178),ISNUMBER(BD179),OR(LEFT(BE178,4)="jour",LEFT(BE178,4)="form")),IF(COUNTIF(fériés,BD$3)&gt;0,MOD(-$BH$4+(BD179-BD178),1)*1,MOD(-$BH$4+(BD179-BD178),1)),IF(AND(ISBLANK(BD178),ISBLANK(BD179)),IF(OR(BE178="r",BE178="c",BE178="a",BE178="m",BE178="f",BE178="cp",BE178="s",BE178="congé parent"),$BH$3,0),0)))</f>
        <v>0</v>
      </c>
      <c r="BF180" s="66">
        <f ca="1">IF(BF$3&gt;$BI$4,0,IF(OR(ISBLANK(BF178),ISBLANK(BF179),ISBLANK(BG178),LEFT(BG178,4)="jour",LEFT(BG178,4)="form"),0,IF(COUNTIF(fériés,BF$3)&gt;0,MOD((BF179-BF178),1)*1,MOD((BF179-BF178),1))))</f>
        <v>0</v>
      </c>
      <c r="BG180" s="66">
        <f ca="1">IF(BF$3&gt;$BI$4,0,IF(AND(ISNUMBER(BF178),ISNUMBER(BF179),OR(LEFT(BG178,4)="jour",LEFT(BG178,4)="form")),IF(COUNTIF(fériés,BF$3)&gt;0,MOD(-$BH$4+(BF179-BF178),1)*1,MOD(-$BH$4+(BF179-BF178),1)),IF(AND(ISBLANK(BF178),ISBLANK(BF179)),IF(OR(BG178="r",BG178="c",BG178="a",BG178="m",BG178="f",BG178="cp",BG178="s",BG178="congé parent"),$BH$3,0),0)))</f>
        <v>0</v>
      </c>
      <c r="BH180" s="12">
        <f ca="1">SUM(B180:BG180)</f>
        <v>0.95625000000000004</v>
      </c>
    </row>
    <row r="181" spans="1:60" ht="15.6" customHeight="1" thickBot="1" x14ac:dyDescent="0.4">
      <c r="A181" s="13"/>
      <c r="B181" s="66" t="str">
        <f>IF(RIGHT(C178,4)="cuht","171",IF(RIGHT(C178,4)="netu","172",IF(RIGHT(C178,4)="auht","173",IF(OR(RIGHT(C178,4)="ppou",RIGHT(C178,5)="prepa"),"360",IF(RIGHT(C178,4)="cpou","361",IF(OR(RIGHT(C178,4)="apou",RIGHT(C178,6)="molinf"),"363",IF(RIGHT(C178,4)="netp","364",IF(RIGHT(C178,4)="cmtr","365",IF(LEFT(C178,4)="form","873",IF(RIGHT(C178,7)="ce-cppt","902",""))))))))))</f>
        <v/>
      </c>
      <c r="C181" s="66" t="str">
        <f>IF(B181="","",IF(OR(B$3=Recap!$A$50,B$3=Recap!$A$51,B$3=Recap!$A$52,B$3=Recap!$A$53,B$3=Recap!$A$54,B$3=Recap!$A$55,B$3=Recap!$A$56,B$3=Recap!$A$57,B$3=Recap!$A$58,B$3=Recap!$A$59,B$3=Recap!$A$60,B$3=Recap!$A$61),(B180+C180)/1,B180+C180))</f>
        <v/>
      </c>
      <c r="D181" s="66" t="str">
        <f>IF(RIGHT(E178,4)="cuht","171",IF(RIGHT(E178,4)="netu","172",IF(RIGHT(E178,4)="auht","173",IF(OR(RIGHT(E178,4)="ppou",RIGHT(E178,5)="prepa"),"360",IF(RIGHT(E178,4)="cpou","361",IF(OR(RIGHT(E178,4)="apou",RIGHT(E178,6)="molinf"),"363",IF(RIGHT(E178,4)="netp","364",IF(RIGHT(E178,4)="cmtr","365",IF(LEFT(E178,4)="form","873",IF(RIGHT(E178,7)="ce-cppt","902",""))))))))))</f>
        <v/>
      </c>
      <c r="E181" s="66" t="str">
        <f>IF(D181="","",IF(OR(D$3=Recap!$A$50,D$3=Recap!$A$51,D$3=Recap!$A$52,D$3=Recap!$A$53,D$3=Recap!$A$54,D$3=Recap!$A$55,D$3=Recap!$A$56,D$3=Recap!$A$57,D$3=Recap!$A$58,D$3=Recap!$A$59,D$3=Recap!$A$60,D$3=Recap!$A$61),(D180+E180)/1,D180+E180))</f>
        <v/>
      </c>
      <c r="F181" s="66" t="str">
        <f>IF(RIGHT(G178,4)="cuht","171",IF(RIGHT(G178,4)="netu","172",IF(RIGHT(G178,4)="auht","173",IF(OR(RIGHT(G178,4)="ppou",RIGHT(G178,5)="prepa"),"360",IF(RIGHT(G178,4)="cpou","361",IF(OR(RIGHT(G178,4)="apou",RIGHT(G178,6)="molinf"),"363",IF(RIGHT(G178,4)="netp","364",IF(RIGHT(G178,4)="cmtr","365",IF(LEFT(G178,4)="form","873",IF(RIGHT(G178,7)="ce-cppt","902",""))))))))))</f>
        <v/>
      </c>
      <c r="G181" s="66" t="str">
        <f>IF(F181="","",IF(OR(F$3=Recap!$A$50,F$3=Recap!$A$51,F$3=Recap!$A$52,F$3=Recap!$A$53,F$3=Recap!$A$54,F$3=Recap!$A$55,F$3=Recap!$A$56,F$3=Recap!$A$57,F$3=Recap!$A$58,F$3=Recap!$A$59,F$3=Recap!$A$60,F$3=Recap!$A$61),(F180+G180)/1,F180+G180))</f>
        <v/>
      </c>
      <c r="H181" s="66" t="str">
        <f>IF(RIGHT(I178,4)="cuht","171",IF(RIGHT(I178,4)="netu","172",IF(RIGHT(I178,4)="auht","173",IF(OR(RIGHT(I178,4)="ppou",RIGHT(I178,5)="prepa"),"360",IF(RIGHT(I178,4)="cpou","361",IF(OR(RIGHT(I178,4)="apou",RIGHT(I178,6)="molinf"),"363",IF(RIGHT(I178,4)="netp","364",IF(RIGHT(I178,4)="cmtr","365",IF(LEFT(I178,4)="form","873",IF(RIGHT(I178,7)="ce-cppt","902",""))))))))))</f>
        <v/>
      </c>
      <c r="I181" s="66" t="str">
        <f>IF(H181="","",IF(OR(H$3=Recap!$A$50,H$3=Recap!$A$51,H$3=Recap!$A$52,H$3=Recap!$A$53,H$3=Recap!$A$54,H$3=Recap!$A$55,H$3=Recap!$A$56,H$3=Recap!$A$57,H$3=Recap!$A$58,H$3=Recap!$A$59,H$3=Recap!$A$60,H$3=Recap!$A$61),(H180+I180)/1,H180+I180))</f>
        <v/>
      </c>
      <c r="J181" s="66" t="str">
        <f>IF(RIGHT(K178,4)="cuht","171",IF(RIGHT(K178,4)="netu","172",IF(RIGHT(K178,4)="auht","173",IF(OR(RIGHT(K178,4)="ppou",RIGHT(K178,5)="prepa"),"360",IF(RIGHT(K178,4)="cpou","361",IF(OR(RIGHT(K178,4)="apou",RIGHT(K178,6)="molinf"),"363",IF(RIGHT(K178,4)="netp","364",IF(RIGHT(K178,4)="cmtr","365",IF(LEFT(K178,4)="form","873",IF(RIGHT(K178,7)="ce-cppt","902",""))))))))))</f>
        <v/>
      </c>
      <c r="K181" s="66" t="str">
        <f>IF(J181="","",IF(OR(J$3=Recap!$A$50,J$3=Recap!$A$51,J$3=Recap!$A$52,J$3=Recap!$A$53,J$3=Recap!$A$54,J$3=Recap!$A$55,J$3=Recap!$A$56,J$3=Recap!$A$57,J$3=Recap!$A$58,J$3=Recap!$A$59,J$3=Recap!$A$60,J$3=Recap!$A$61),(J180+K180)/1,J180+K180))</f>
        <v/>
      </c>
      <c r="L181" s="66" t="str">
        <f>IF(RIGHT(M178,4)="cuht","171",IF(RIGHT(M178,4)="netu","172",IF(RIGHT(M178,4)="auht","173",IF(OR(RIGHT(M178,4)="ppou",RIGHT(M178,5)="prepa"),"360",IF(RIGHT(M178,4)="cpou","361",IF(OR(RIGHT(M178,4)="apou",RIGHT(M178,6)="molinf"),"363",IF(RIGHT(M178,4)="netp","364",IF(RIGHT(M178,4)="cmtr","365",IF(LEFT(M178,4)="form","873",IF(RIGHT(M178,7)="ce-cppt","902",""))))))))))</f>
        <v/>
      </c>
      <c r="M181" s="66" t="str">
        <f>IF(L181="","",IF(OR(L$3=Recap!$A$50,L$3=Recap!$A$51,L$3=Recap!$A$52,L$3=Recap!$A$53,L$3=Recap!$A$54,L$3=Recap!$A$55,L$3=Recap!$A$56,L$3=Recap!$A$57,L$3=Recap!$A$58,L$3=Recap!$A$59,L$3=Recap!$A$60,L$3=Recap!$A$61),(L180+M180)/1,L180+M180))</f>
        <v/>
      </c>
      <c r="N181" s="66" t="str">
        <f>IF(RIGHT(O178,4)="cuht","171",IF(RIGHT(O178,4)="netu","172",IF(RIGHT(O178,4)="auht","173",IF(OR(RIGHT(O178,4)="ppou",RIGHT(O178,5)="prepa"),"360",IF(RIGHT(O178,4)="cpou","361",IF(OR(RIGHT(O178,4)="apou",RIGHT(O178,6)="molinf"),"363",IF(RIGHT(O178,4)="netp","364",IF(RIGHT(O178,4)="cmtr","365",IF(LEFT(O178,4)="form","873",IF(RIGHT(O178,7)="ce-cppt","902",""))))))))))</f>
        <v/>
      </c>
      <c r="O181" s="66" t="str">
        <f>IF(N181="","",IF(OR(N$3=Recap!$A$50,N$3=Recap!$A$51,N$3=Recap!$A$52,N$3=Recap!$A$53,N$3=Recap!$A$54,N$3=Recap!$A$55,N$3=Recap!$A$56,N$3=Recap!$A$57,N$3=Recap!$A$58,N$3=Recap!$A$59,N$3=Recap!$A$60,N$3=Recap!$A$61),(N180+O180)/1,N180+O180))</f>
        <v/>
      </c>
      <c r="P181" s="66" t="str">
        <f>IF(RIGHT(Q178,4)="cuht","171",IF(RIGHT(Q178,4)="netu","172",IF(RIGHT(Q178,4)="auht","173",IF(OR(RIGHT(Q178,4)="ppou",RIGHT(Q178,5)="prepa"),"360",IF(RIGHT(Q178,4)="cpou","361",IF(OR(RIGHT(Q178,4)="apou",RIGHT(Q178,6)="molinf"),"363",IF(RIGHT(Q178,4)="netp","364",IF(RIGHT(Q178,4)="cmtr","365",IF(LEFT(Q178,4)="form","873",IF(RIGHT(Q178,7)="ce-cppt","902",""))))))))))</f>
        <v/>
      </c>
      <c r="Q181" s="66" t="str">
        <f>IF(P181="","",IF(OR(P$3=Recap!$A$50,P$3=Recap!$A$51,P$3=Recap!$A$52,P$3=Recap!$A$53,P$3=Recap!$A$54,P$3=Recap!$A$55,P$3=Recap!$A$56,P$3=Recap!$A$57,P$3=Recap!$A$58,P$3=Recap!$A$59,P$3=Recap!$A$60,P$3=Recap!$A$61),(P180+Q180)/1,P180+Q180))</f>
        <v/>
      </c>
      <c r="R181" s="66" t="str">
        <f>IF(RIGHT(S178,4)="cuht","171",IF(RIGHT(S178,4)="netu","172",IF(RIGHT(S178,4)="auht","173",IF(OR(RIGHT(S178,4)="ppou",RIGHT(S178,5)="prepa"),"360",IF(RIGHT(S178,4)="cpou","361",IF(OR(RIGHT(S178,4)="apou",RIGHT(S178,6)="molinf"),"363",IF(RIGHT(S178,4)="netp","364",IF(RIGHT(S178,4)="cmtr","365",IF(LEFT(S178,4)="form","873",IF(RIGHT(S178,7)="ce-cppt","902",""))))))))))</f>
        <v/>
      </c>
      <c r="S181" s="66" t="str">
        <f>IF(R181="","",IF(OR(R$3=Recap!$A$50,R$3=Recap!$A$51,R$3=Recap!$A$52,R$3=Recap!$A$53,R$3=Recap!$A$54,R$3=Recap!$A$55,R$3=Recap!$A$56,R$3=Recap!$A$57,R$3=Recap!$A$58,R$3=Recap!$A$59,R$3=Recap!$A$60,R$3=Recap!$A$61),(R180+S180)/1,R180+S180))</f>
        <v/>
      </c>
      <c r="T181" s="66" t="str">
        <f>IF(RIGHT(U178,4)="cuht","171",IF(RIGHT(U178,4)="netu","172",IF(RIGHT(U178,4)="auht","173",IF(OR(RIGHT(U178,4)="ppou",RIGHT(U178,5)="prepa"),"360",IF(RIGHT(U178,4)="cpou","361",IF(OR(RIGHT(U178,4)="apou",RIGHT(U178,6)="molinf"),"363",IF(RIGHT(U178,4)="netp","364",IF(RIGHT(U178,4)="cmtr","365",IF(LEFT(U178,4)="form","873",IF(RIGHT(U178,7)="ce-cppt","902",""))))))))))</f>
        <v/>
      </c>
      <c r="U181" s="66" t="str">
        <f>IF(T181="","",IF(OR(T$3=Recap!$A$50,T$3=Recap!$A$51,T$3=Recap!$A$52,T$3=Recap!$A$53,T$3=Recap!$A$54,T$3=Recap!$A$55,T$3=Recap!$A$56,T$3=Recap!$A$57,T$3=Recap!$A$58,T$3=Recap!$A$59,T$3=Recap!$A$60,T$3=Recap!$A$61),(T180+U180)/1,T180+U180))</f>
        <v/>
      </c>
      <c r="V181" s="66" t="str">
        <f>IF(RIGHT(W178,4)="cuht","171",IF(RIGHT(W178,4)="netu","172",IF(RIGHT(W178,4)="auht","173",IF(OR(RIGHT(W178,4)="ppou",RIGHT(W178,5)="prepa"),"360",IF(RIGHT(W178,4)="cpou","361",IF(OR(RIGHT(W178,4)="apou",RIGHT(W178,6)="molinf"),"363",IF(RIGHT(W178,4)="netp","364",IF(RIGHT(W178,4)="cmtr","365",IF(LEFT(W178,4)="form","873",IF(RIGHT(W178,7)="ce-cppt","902",""))))))))))</f>
        <v>171</v>
      </c>
      <c r="W181" s="66">
        <f ca="1">IF(V181="","",IF(OR(V$3=Recap!$A$50,V$3=Recap!$A$51,V$3=Recap!$A$52,V$3=Recap!$A$53,V$3=Recap!$A$54,V$3=Recap!$A$55,V$3=Recap!$A$56,V$3=Recap!$A$57,V$3=Recap!$A$58,V$3=Recap!$A$59,V$3=Recap!$A$60,V$3=Recap!$A$61),(V180+W180)/1,V180+W180))</f>
        <v>0.32291666666666669</v>
      </c>
      <c r="X181" s="66" t="str">
        <f>IF(RIGHT(Y178,4)="cuht","171",IF(RIGHT(Y178,4)="netu","172",IF(RIGHT(Y178,4)="auht","173",IF(OR(RIGHT(Y178,4)="ppou",RIGHT(Y178,5)="prepa"),"360",IF(RIGHT(Y178,4)="cpou","361",IF(OR(RIGHT(Y178,4)="apou",RIGHT(Y178,6)="molinf"),"363",IF(RIGHT(Y178,4)="netp","364",IF(RIGHT(Y178,4)="cmtr","365",IF(LEFT(Y178,4)="form","873",IF(RIGHT(Y178,7)="ce-cppt","902",""))))))))))</f>
        <v>171</v>
      </c>
      <c r="Y181" s="66">
        <f ca="1">IF(X181="","",IF(OR(X$3=Recap!$A$50,X$3=Recap!$A$51,X$3=Recap!$A$52,X$3=Recap!$A$53,X$3=Recap!$A$54,X$3=Recap!$A$55,X$3=Recap!$A$56,X$3=Recap!$A$57,X$3=Recap!$A$58,X$3=Recap!$A$59,X$3=Recap!$A$60,X$3=Recap!$A$61),(X180+Y180)/1,X180+Y180))</f>
        <v>0.31666666666666671</v>
      </c>
      <c r="Z181" s="66" t="str">
        <f>IF(RIGHT(AA178,4)="cuht","171",IF(RIGHT(AA178,4)="netu","172",IF(RIGHT(AA178,4)="auht","173",IF(OR(RIGHT(AA178,4)="ppou",RIGHT(AA178,5)="prepa"),"360",IF(RIGHT(AA178,4)="cpou","361",IF(OR(RIGHT(AA178,4)="apou",RIGHT(AA178,6)="molinf"),"363",IF(RIGHT(AA178,4)="netp","364",IF(RIGHT(AA178,4)="cmtr","365",IF(LEFT(AA178,4)="form","873",IF(RIGHT(AA178,7)="ce-cppt","902",""))))))))))</f>
        <v>171</v>
      </c>
      <c r="AA181" s="66">
        <f ca="1">IF(Z181="","",IF(OR(Z$3=Recap!$A$50,Z$3=Recap!$A$51,Z$3=Recap!$A$52,Z$3=Recap!$A$53,Z$3=Recap!$A$54,Z$3=Recap!$A$55,Z$3=Recap!$A$56,Z$3=Recap!$A$57,Z$3=Recap!$A$58,Z$3=Recap!$A$59,Z$3=Recap!$A$60,Z$3=Recap!$A$61),(Z180+AA180)/1,Z180+AA180))</f>
        <v>0.3166666666666666</v>
      </c>
      <c r="AB181" s="66" t="str">
        <f>IF(RIGHT(AC178,4)="cuht","171",IF(RIGHT(AC178,4)="netu","172",IF(RIGHT(AC178,4)="auht","173",IF(OR(RIGHT(AC178,4)="ppou",RIGHT(AC178,5)="prepa"),"360",IF(RIGHT(AC178,4)="cpou","361",IF(OR(RIGHT(AC178,4)="apou",RIGHT(AC178,6)="molinf"),"363",IF(RIGHT(AC178,4)="netp","364",IF(RIGHT(AC178,4)="cmtr","365",IF(LEFT(AC178,4)="form","873",IF(RIGHT(AC178,7)="ce-cppt","902",""))))))))))</f>
        <v/>
      </c>
      <c r="AC181" s="66" t="str">
        <f>IF(AB181="","",IF(OR(AB$3=Recap!$A$50,AB$3=Recap!$A$51,AB$3=Recap!$A$52,AB$3=Recap!$A$53,AB$3=Recap!$A$54,AB$3=Recap!$A$55,AB$3=Recap!$A$56,AB$3=Recap!$A$57,AB$3=Recap!$A$58,AB$3=Recap!$A$59,AB$3=Recap!$A$60,AB$3=Recap!$A$61),(AB180+AC180)/1,AB180+AC180))</f>
        <v/>
      </c>
      <c r="AD181" s="61"/>
      <c r="AE181" s="66" t="str">
        <f>IF(RIGHT(AF178,4)="cuht","171",IF(RIGHT(AF178,4)="netu","172",IF(RIGHT(AF178,4)="auht","173",IF(OR(RIGHT(AF178,4)="ppou",RIGHT(AF178,5)="prepa"),"360",IF(RIGHT(AF178,4)="cpou","361",IF(OR(RIGHT(AF178,4)="apou",RIGHT(AF178,6)="molinf"),"363",IF(RIGHT(AF178,4)="netp","364",IF(RIGHT(AF178,4)="cmtr","365",IF(LEFT(AF178,4)="form","873",IF(RIGHT(AF178,7)="ce-cppt","902",""))))))))))</f>
        <v>171</v>
      </c>
      <c r="AF181" s="66">
        <f ca="1">IF(AE181="","",IF(OR(AE$3=Recap!$A$50,AE$3=Recap!$A$51,AE$3=Recap!$A$52,AE$3=Recap!$A$53,AE$3=Recap!$A$54,AE$3=Recap!$A$55,AE$3=Recap!$A$56,AE$3=Recap!$A$57,AE$3=Recap!$A$58,AE$3=Recap!$A$59,AE$3=Recap!$A$60,AE$3=Recap!$A$61),(AE180+AF180)/1,AE180+AF180))</f>
        <v>0</v>
      </c>
      <c r="AG181" s="66" t="str">
        <f>IF(RIGHT(AH178,4)="cuht","171",IF(RIGHT(AH178,4)="netu","172",IF(RIGHT(AH178,4)="auht","173",IF(OR(RIGHT(AH178,4)="ppou",RIGHT(AH178,5)="prepa"),"360",IF(RIGHT(AH178,4)="cpou","361",IF(OR(RIGHT(AH178,4)="apou",RIGHT(AH178,6)="molinf"),"363",IF(RIGHT(AH178,4)="netp","364",IF(RIGHT(AH178,4)="cmtr","365",IF(LEFT(AH178,4)="form","873",IF(RIGHT(AH178,7)="ce-cppt","902",""))))))))))</f>
        <v/>
      </c>
      <c r="AH181" s="66" t="str">
        <f>IF(AG181="","",IF(OR(AG$3=Recap!$A$50,AG$3=Recap!$A$51,AG$3=Recap!$A$52,AG$3=Recap!$A$53,AG$3=Recap!$A$54,AG$3=Recap!$A$55,AG$3=Recap!$A$56,AG$3=Recap!$A$57,AG$3=Recap!$A$58,AG$3=Recap!$A$59,AG$3=Recap!$A$60,AG$3=Recap!$A$61),(AG180+AH180)/1,AG180+AH180))</f>
        <v/>
      </c>
      <c r="AI181" s="66" t="str">
        <f>IF(RIGHT(AJ178,4)="cuht","171",IF(RIGHT(AJ178,4)="netu","172",IF(RIGHT(AJ178,4)="auht","173",IF(OR(RIGHT(AJ178,4)="ppou",RIGHT(AJ178,5)="prepa"),"360",IF(RIGHT(AJ178,4)="cpou","361",IF(OR(RIGHT(AJ178,4)="apou",RIGHT(AJ178,6)="molinf"),"363",IF(RIGHT(AJ178,4)="netp","364",IF(RIGHT(AJ178,4)="cmtr","365",IF(LEFT(AJ178,4)="form","873",IF(RIGHT(AJ178,7)="ce-cppt","902",""))))))))))</f>
        <v>171</v>
      </c>
      <c r="AJ181" s="66">
        <f ca="1">IF(AI181="","",IF(OR(AI$3=Recap!$A$50,AI$3=Recap!$A$51,AI$3=Recap!$A$52,AI$3=Recap!$A$53,AI$3=Recap!$A$54,AI$3=Recap!$A$55,AI$3=Recap!$A$56,AI$3=Recap!$A$57,AI$3=Recap!$A$58,AI$3=Recap!$A$59,AI$3=Recap!$A$60,AI$3=Recap!$A$61),(AI180+AJ180)/1,AI180+AJ180))</f>
        <v>0</v>
      </c>
      <c r="AK181" s="66" t="str">
        <f>IF(RIGHT(AL178,4)="cuht","171",IF(RIGHT(AL178,4)="netu","172",IF(RIGHT(AL178,4)="auht","173",IF(OR(RIGHT(AL178,4)="ppou",RIGHT(AL178,5)="prepa"),"360",IF(RIGHT(AL178,4)="cpou","361",IF(OR(RIGHT(AL178,4)="apou",RIGHT(AL178,6)="molinf"),"363",IF(RIGHT(AL178,4)="netp","364",IF(RIGHT(AL178,4)="cmtr","365",IF(LEFT(AL178,4)="form","873",IF(RIGHT(AL178,7)="ce-cppt","902",""))))))))))</f>
        <v>171</v>
      </c>
      <c r="AL181" s="66">
        <f ca="1">IF(AK181="","",IF(OR(AK$3=Recap!$A$50,AK$3=Recap!$A$51,AK$3=Recap!$A$52,AK$3=Recap!$A$53,AK$3=Recap!$A$54,AK$3=Recap!$A$55,AK$3=Recap!$A$56,AK$3=Recap!$A$57,AK$3=Recap!$A$58,AK$3=Recap!$A$59,AK$3=Recap!$A$60,AK$3=Recap!$A$61),(AK180+AL180)/1,AK180+AL180))</f>
        <v>0</v>
      </c>
      <c r="AM181" s="66" t="str">
        <f>IF(RIGHT(AN178,4)="cuht","171",IF(RIGHT(AN178,4)="netu","172",IF(RIGHT(AN178,4)="auht","173",IF(OR(RIGHT(AN178,4)="ppou",RIGHT(AN178,5)="prepa"),"360",IF(RIGHT(AN178,4)="cpou","361",IF(OR(RIGHT(AN178,4)="apou",RIGHT(AN178,6)="molinf"),"363",IF(RIGHT(AN178,4)="netp","364",IF(RIGHT(AN178,4)="cmtr","365",IF(LEFT(AN178,4)="form","873",IF(RIGHT(AN178,7)="ce-cppt","902",""))))))))))</f>
        <v>171</v>
      </c>
      <c r="AN181" s="66">
        <f ca="1">IF(AM181="","",IF(OR(AM$3=Recap!$A$50,AM$3=Recap!$A$51,AM$3=Recap!$A$52,AM$3=Recap!$A$53,AM$3=Recap!$A$54,AM$3=Recap!$A$55,AM$3=Recap!$A$56,AM$3=Recap!$A$57,AM$3=Recap!$A$58,AM$3=Recap!$A$59,AM$3=Recap!$A$60,AM$3=Recap!$A$61),(AM180+AN180)/1,AM180+AN180))</f>
        <v>0</v>
      </c>
      <c r="AO181" s="66" t="str">
        <f>IF(RIGHT(AP178,4)="cuht","171",IF(RIGHT(AP178,4)="netu","172",IF(RIGHT(AP178,4)="auht","173",IF(OR(RIGHT(AP178,4)="ppou",RIGHT(AP178,5)="prepa"),"360",IF(RIGHT(AP178,4)="cpou","361",IF(OR(RIGHT(AP178,4)="apou",RIGHT(AP178,6)="molinf"),"363",IF(RIGHT(AP178,4)="netp","364",IF(RIGHT(AP178,4)="cmtr","365",IF(LEFT(AP178,4)="form","873",IF(RIGHT(AP178,7)="ce-cppt","902",""))))))))))</f>
        <v/>
      </c>
      <c r="AP181" s="66" t="str">
        <f>IF(AO181="","",IF(OR(AO$3=Recap!$A$50,AO$3=Recap!$A$51,AO$3=Recap!$A$52,AO$3=Recap!$A$53,AO$3=Recap!$A$54,AO$3=Recap!$A$55,AO$3=Recap!$A$56,AO$3=Recap!$A$57,AO$3=Recap!$A$58,AO$3=Recap!$A$59,AO$3=Recap!$A$60,AO$3=Recap!$A$61),(AO180+AP180)/1,AO180+AP180))</f>
        <v/>
      </c>
      <c r="AQ181" s="66" t="str">
        <f>IF(RIGHT(AR178,4)="cuht","171",IF(RIGHT(AR178,4)="netu","172",IF(RIGHT(AR178,4)="auht","173",IF(OR(RIGHT(AR178,4)="ppou",RIGHT(AR178,5)="prepa"),"360",IF(RIGHT(AR178,4)="cpou","361",IF(OR(RIGHT(AR178,4)="apou",RIGHT(AR178,6)="molinf"),"363",IF(RIGHT(AR178,4)="netp","364",IF(RIGHT(AR178,4)="cmtr","365",IF(LEFT(AR178,4)="form","873",IF(RIGHT(AR178,7)="ce-cppt","902",""))))))))))</f>
        <v/>
      </c>
      <c r="AR181" s="66" t="str">
        <f>IF(AQ181="","",IF(OR(AQ$3=Recap!$A$50,AQ$3=Recap!$A$51,AQ$3=Recap!$A$52,AQ$3=Recap!$A$53,AQ$3=Recap!$A$54,AQ$3=Recap!$A$55,AQ$3=Recap!$A$56,AQ$3=Recap!$A$57,AQ$3=Recap!$A$58,AQ$3=Recap!$A$59,AQ$3=Recap!$A$60,AQ$3=Recap!$A$61),(AQ180+AR180)/1,AQ180+AR180))</f>
        <v/>
      </c>
      <c r="AS181" s="61"/>
      <c r="AT181" s="66" t="str">
        <f>IF(RIGHT(AU178,4)="cuht","171",IF(RIGHT(AU178,4)="netu","172",IF(RIGHT(AU178,4)="auht","173",IF(OR(RIGHT(AU178,4)="ppou",RIGHT(AU178,5)="prepa"),"360",IF(RIGHT(AU178,4)="cpou","361",IF(OR(RIGHT(AU178,4)="apou",RIGHT(AU178,6)="molinf"),"363",IF(RIGHT(AU178,4)="netp","364",IF(RIGHT(AU178,4)="cmtr","365",IF(LEFT(AU178,4)="form","873",IF(RIGHT(AU178,7)="ce-cppt","902",""))))))))))</f>
        <v/>
      </c>
      <c r="AU181" s="66" t="str">
        <f>IF(AT181="","",IF(OR(AT$3=Recap!$A$50,AT$3=Recap!$A$51,AT$3=Recap!$A$52,AT$3=Recap!$A$53,AT$3=Recap!$A$54,AT$3=Recap!$A$55,AT$3=Recap!$A$56,AT$3=Recap!$A$57,AT$3=Recap!$A$58,AT$3=Recap!$A$59,AT$3=Recap!$A$60,AT$3=Recap!$A$61),(AT180+AU180)/1,AT180+AU180))</f>
        <v/>
      </c>
      <c r="AV181" s="66" t="str">
        <f>IF(RIGHT(AW178,4)="cuht","171",IF(RIGHT(AW178,4)="netu","172",IF(RIGHT(AW178,4)="auht","173",IF(OR(RIGHT(AW178,4)="ppou",RIGHT(AW178,5)="prepa"),"360",IF(RIGHT(AW178,4)="cpou","361",IF(OR(RIGHT(AW178,4)="apou",RIGHT(AW178,6)="molinf"),"363",IF(RIGHT(AW178,4)="netp","364",IF(RIGHT(AW178,4)="cmtr","365",IF(LEFT(AW178,4)="form","873",IF(RIGHT(AW178,7)="ce-cppt","902",""))))))))))</f>
        <v/>
      </c>
      <c r="AW181" s="66" t="str">
        <f>IF(AV181="","",IF(OR(AV$3=Recap!$A$50,AV$3=Recap!$A$51,AV$3=Recap!$A$52,AV$3=Recap!$A$53,AV$3=Recap!$A$54,AV$3=Recap!$A$55,AV$3=Recap!$A$56,AV$3=Recap!$A$57,AV$3=Recap!$A$58,AV$3=Recap!$A$59,AV$3=Recap!$A$60,AV$3=Recap!$A$61),(AV180+AW180)/1,AV180+AW180))</f>
        <v/>
      </c>
      <c r="AX181" s="66" t="str">
        <f>IF(RIGHT(AY178,4)="cuht","171",IF(RIGHT(AY178,4)="netu","172",IF(RIGHT(AY178,4)="auht","173",IF(OR(RIGHT(AY178,4)="ppou",RIGHT(AY178,5)="prepa"),"360",IF(RIGHT(AY178,4)="cpou","361",IF(OR(RIGHT(AY178,4)="apou",RIGHT(AY178,6)="molinf"),"363",IF(RIGHT(AY178,4)="netp","364",IF(RIGHT(AY178,4)="cmtr","365",IF(LEFT(AY178,4)="form","873",IF(RIGHT(AY178,7)="ce-cppt","902",""))))))))))</f>
        <v/>
      </c>
      <c r="AY181" s="66" t="str">
        <f>IF(AX181="","",IF(OR(AX$3=Recap!$A$50,AX$3=Recap!$A$51,AX$3=Recap!$A$52,AX$3=Recap!$A$53,AX$3=Recap!$A$54,AX$3=Recap!$A$55,AX$3=Recap!$A$56,AX$3=Recap!$A$57,AX$3=Recap!$A$58,AX$3=Recap!$A$59,AX$3=Recap!$A$60,AX$3=Recap!$A$61),(AX180+AY180)/1,AX180+AY180))</f>
        <v/>
      </c>
      <c r="AZ181" s="66" t="str">
        <f>IF(RIGHT(BA178,4)="cuht","171",IF(RIGHT(BA178,4)="netu","172",IF(RIGHT(BA178,4)="auht","173",IF(OR(RIGHT(BA178,4)="ppou",RIGHT(BA178,5)="prepa"),"360",IF(RIGHT(BA178,4)="cpou","361",IF(OR(RIGHT(BA178,4)="apou",RIGHT(BA178,6)="molinf"),"363",IF(RIGHT(BA178,4)="netp","364",IF(RIGHT(BA178,4)="cmtr","365",IF(LEFT(BA178,4)="form","873",IF(RIGHT(BA178,7)="ce-cppt","902",""))))))))))</f>
        <v/>
      </c>
      <c r="BA181" s="66" t="str">
        <f>IF(AZ181="","",IF(OR(AZ$3=Recap!$A$50,AZ$3=Recap!$A$51,AZ$3=Recap!$A$52,AZ$3=Recap!$A$53,AZ$3=Recap!$A$54,AZ$3=Recap!$A$55,AZ$3=Recap!$A$56,AZ$3=Recap!$A$57,AZ$3=Recap!$A$58,AZ$3=Recap!$A$59,AZ$3=Recap!$A$60,AZ$3=Recap!$A$61),(AZ180+BA180)/1,AZ180+BA180))</f>
        <v/>
      </c>
      <c r="BB181" s="66" t="str">
        <f>IF(RIGHT(BC178,4)="cuht","171",IF(RIGHT(BC178,4)="netu","172",IF(RIGHT(BC178,4)="auht","173",IF(OR(RIGHT(BC178,4)="ppou",RIGHT(BC178,5)="prepa"),"360",IF(RIGHT(BC178,4)="cpou","361",IF(OR(RIGHT(BC178,4)="apou",RIGHT(BC178,6)="molinf"),"363",IF(RIGHT(BC178,4)="netp","364",IF(RIGHT(BC178,4)="cmtr","365",IF(LEFT(BC178,4)="form","873",IF(RIGHT(BC178,7)="ce-cppt","902",""))))))))))</f>
        <v/>
      </c>
      <c r="BC181" s="66" t="str">
        <f>IF(BB181="","",IF(OR(BB$3=Recap!$A$50,BB$3=Recap!$A$51,BB$3=Recap!$A$52,BB$3=Recap!$A$53,BB$3=Recap!$A$54,BB$3=Recap!$A$55,BB$3=Recap!$A$56,BB$3=Recap!$A$57,BB$3=Recap!$A$58,BB$3=Recap!$A$59,BB$3=Recap!$A$60,BB$3=Recap!$A$61),(BB180+BC180)/1,BB180+BC180))</f>
        <v/>
      </c>
      <c r="BD181" s="66" t="str">
        <f>IF(RIGHT(BE178,4)="cuht","171",IF(RIGHT(BE178,4)="netu","172",IF(RIGHT(BE178,4)="auht","173",IF(OR(RIGHT(BE178,4)="ppou",RIGHT(BE178,5)="prepa"),"360",IF(RIGHT(BE178,4)="cpou","361",IF(OR(RIGHT(BE178,4)="apou",RIGHT(BE178,6)="molinf"),"363",IF(RIGHT(BE178,4)="netp","364",IF(RIGHT(BE178,4)="cmtr","365",IF(LEFT(BE178,4)="form","873",IF(RIGHT(BE178,7)="ce-cppt","902",""))))))))))</f>
        <v/>
      </c>
      <c r="BE181" s="66" t="str">
        <f>IF(BD181="","",IF(OR(BD$3=Recap!$A$50,BD$3=Recap!$A$51,BD$3=Recap!$A$52,BD$3=Recap!$A$53,BD$3=Recap!$A$54,BD$3=Recap!$A$55,BD$3=Recap!$A$56,BD$3=Recap!$A$57,BD$3=Recap!$A$58,BD$3=Recap!$A$59,BD$3=Recap!$A$60,BD$3=Recap!$A$61),(BD180+BE180)/1,BD180+BE180))</f>
        <v/>
      </c>
      <c r="BF181" s="66" t="str">
        <f>IF(RIGHT(BG178,4)="cuht","171",IF(RIGHT(BG178,4)="netu","172",IF(RIGHT(BG178,4)="auht","173",IF(OR(RIGHT(BG178,4)="ppou",RIGHT(BG178,5)="prepa"),"360",IF(RIGHT(BG178,4)="cpou","361",IF(OR(RIGHT(BG178,4)="apou",RIGHT(BG178,6)="molinf"),"363",IF(RIGHT(BG178,4)="netp","364",IF(RIGHT(BG178,4)="cmtr","365",IF(LEFT(BG178,4)="form","873",IF(RIGHT(BG178,7)="ce-cppt","902",""))))))))))</f>
        <v/>
      </c>
      <c r="BG181" s="66" t="str">
        <f>IF(BF181="","",IF(OR(BF$3=Recap!$A$50,BF$3=Recap!$A$51,BF$3=Recap!$A$52,BF$3=Recap!$A$53,BF$3=Recap!$A$54,BF$3=Recap!$A$55,BF$3=Recap!$A$56,BF$3=Recap!$A$57,BF$3=Recap!$A$58,BF$3=Recap!$A$59,BF$3=Recap!$A$60,BF$3=Recap!$A$61),(BF180+BG180)/1,BF180+BG180))</f>
        <v/>
      </c>
      <c r="BH181" s="12"/>
    </row>
    <row r="182" spans="1:60" ht="15" thickBot="1" x14ac:dyDescent="0.35">
      <c r="A182" s="15"/>
      <c r="B182" s="89" t="s">
        <v>2</v>
      </c>
      <c r="C182" s="90"/>
      <c r="D182" s="90"/>
      <c r="E182" s="91"/>
      <c r="F182" s="89" t="s">
        <v>3</v>
      </c>
      <c r="G182" s="90"/>
      <c r="H182" s="90"/>
      <c r="I182" s="91"/>
      <c r="J182" s="89" t="s">
        <v>4</v>
      </c>
      <c r="K182" s="90"/>
      <c r="L182" s="90"/>
      <c r="M182" s="91"/>
      <c r="P182" s="89" t="s">
        <v>2</v>
      </c>
      <c r="Q182" s="90"/>
      <c r="R182" s="90"/>
      <c r="S182" s="91"/>
      <c r="T182" s="89" t="s">
        <v>3</v>
      </c>
      <c r="U182" s="90"/>
      <c r="V182" s="90"/>
      <c r="W182" s="91"/>
      <c r="X182" s="89" t="s">
        <v>4</v>
      </c>
      <c r="Y182" s="90"/>
      <c r="Z182" s="90"/>
      <c r="AA182" s="91"/>
      <c r="AE182" s="89" t="s">
        <v>2</v>
      </c>
      <c r="AF182" s="90"/>
      <c r="AG182" s="90"/>
      <c r="AH182" s="91"/>
      <c r="AI182" s="89" t="s">
        <v>3</v>
      </c>
      <c r="AJ182" s="90"/>
      <c r="AK182" s="90"/>
      <c r="AL182" s="91"/>
      <c r="AM182" s="89" t="s">
        <v>4</v>
      </c>
      <c r="AN182" s="90"/>
      <c r="AO182" s="90"/>
      <c r="AP182" s="91"/>
      <c r="AT182" s="89" t="s">
        <v>2</v>
      </c>
      <c r="AU182" s="90"/>
      <c r="AV182" s="90"/>
      <c r="AW182" s="91"/>
      <c r="AX182" s="89" t="s">
        <v>3</v>
      </c>
      <c r="AY182" s="90"/>
      <c r="AZ182" s="90"/>
      <c r="BA182" s="91"/>
      <c r="BB182" s="89" t="s">
        <v>4</v>
      </c>
      <c r="BC182" s="90"/>
      <c r="BD182" s="90"/>
      <c r="BE182" s="91"/>
    </row>
    <row r="184" spans="1:60" ht="31.95" customHeight="1" x14ac:dyDescent="0.3">
      <c r="A184" s="74">
        <v>171</v>
      </c>
      <c r="B184" s="88">
        <f t="shared" ref="B184:B193" ca="1" si="0">SUMIFS(C$5:C$181,B$5:B$181,$A$184:$A$193)</f>
        <v>0</v>
      </c>
      <c r="C184" s="88"/>
      <c r="D184" s="88">
        <f t="shared" ref="D184:D193" ca="1" si="1">SUMIFS(E$5:E$181,D$5:D$181,$A$184:$A$193)</f>
        <v>2.0666666666666664</v>
      </c>
      <c r="E184" s="88"/>
      <c r="F184" s="88">
        <f t="shared" ref="F184:F193" ca="1" si="2">SUMIFS(G$5:G$181,F$5:F$181,$A$184:$A$193)</f>
        <v>2.1875</v>
      </c>
      <c r="G184" s="88"/>
      <c r="H184" s="88">
        <f t="shared" ref="H184:H193" ca="1" si="3">SUMIFS(I$5:I$181,H$5:H$181,$A$184:$A$193)</f>
        <v>1.5</v>
      </c>
      <c r="I184" s="88"/>
      <c r="J184" s="88">
        <f t="shared" ref="J184:J193" ca="1" si="4">SUMIFS(K$5:K$181,J$5:J$181,$A$184:$A$193)</f>
        <v>1.6666666666666665</v>
      </c>
      <c r="K184" s="88"/>
      <c r="L184" s="88">
        <f t="shared" ref="L184:L193" ca="1" si="5">SUMIFS(M$5:M$181,L$5:L$181,$A$184:$A$193)</f>
        <v>0</v>
      </c>
      <c r="M184" s="88"/>
      <c r="N184" s="88">
        <f t="shared" ref="N184:N193" ca="1" si="6">SUMIFS(O$5:O$181,N$5:N$181,$A$184:$A$193)</f>
        <v>0</v>
      </c>
      <c r="O184" s="88"/>
      <c r="P184" s="88">
        <f t="shared" ref="P184:P193" ca="1" si="7">SUMIFS(Q$5:Q$181,P$5:P$181,$A$184:$A$193)</f>
        <v>2.0249999999999999</v>
      </c>
      <c r="Q184" s="88"/>
      <c r="R184" s="88">
        <f t="shared" ref="R184:R193" ca="1" si="8">SUMIFS(S$5:S$181,R$5:R$181,$A$184:$A$193)</f>
        <v>2.2999999999999998</v>
      </c>
      <c r="S184" s="88"/>
      <c r="T184" s="88">
        <f t="shared" ref="T184:T193" ca="1" si="9">SUMIFS(U$5:U$181,T$5:T$181,$A$184:$A$193)</f>
        <v>2.1083333333333334</v>
      </c>
      <c r="U184" s="88"/>
      <c r="V184" s="88">
        <f t="shared" ref="V184:V193" ca="1" si="10">SUMIFS(W$5:W$181,V$5:V$181,$A$184:$A$193)</f>
        <v>2.4520833333333329</v>
      </c>
      <c r="W184" s="88"/>
      <c r="X184" s="88">
        <f t="shared" ref="X184:X193" ca="1" si="11">SUMIFS(Y$5:Y$181,X$5:X$181,$A$184:$A$193)</f>
        <v>2.4666666666666668</v>
      </c>
      <c r="Y184" s="88"/>
      <c r="Z184" s="88">
        <f t="shared" ref="Z184:Z193" ca="1" si="12">SUMIFS(AA$5:AA$181,Z$5:Z$181,$A$184:$A$193)</f>
        <v>0.3166666666666666</v>
      </c>
      <c r="AA184" s="88"/>
      <c r="AB184" s="88">
        <f t="shared" ref="AB184:AB193" ca="1" si="13">SUMIFS(AC$5:AC$181,AB$5:AB$181,$A$184:$A$193)</f>
        <v>0</v>
      </c>
      <c r="AC184" s="88"/>
      <c r="AD184" s="65">
        <f ca="1">SUM(P184:AC184)</f>
        <v>11.668749999999999</v>
      </c>
      <c r="AE184" s="88">
        <f t="shared" ref="AE184:AE193" ca="1" si="14">SUMIFS(AF$5:AF$181,AE$5:AE$181,$A$184:$A$193)</f>
        <v>0</v>
      </c>
      <c r="AF184" s="88"/>
      <c r="AG184" s="88">
        <f t="shared" ref="AG184:AG193" ca="1" si="15">SUMIFS(AH$5:AH$181,AG$5:AG$181,$A$184:$A$193)</f>
        <v>0</v>
      </c>
      <c r="AH184" s="88"/>
      <c r="AI184" s="88">
        <f t="shared" ref="AI184:AI193" ca="1" si="16">SUMIFS(AJ$5:AJ$181,AI$5:AI$181,$A$184:$A$193)</f>
        <v>0</v>
      </c>
      <c r="AJ184" s="88"/>
      <c r="AK184" s="88">
        <f t="shared" ref="AK184:AK193" ca="1" si="17">SUMIFS(AL$5:AL$181,AK$5:AK$181,$A$184:$A$193)</f>
        <v>0</v>
      </c>
      <c r="AL184" s="88"/>
      <c r="AM184" s="88">
        <f t="shared" ref="AM184:AM193" ca="1" si="18">SUMIFS(AN$5:AN$181,AM$5:AM$181,$A$184:$A$193)</f>
        <v>0</v>
      </c>
      <c r="AN184" s="88"/>
      <c r="AO184" s="88">
        <f t="shared" ref="AO184:AO193" ca="1" si="19">SUMIFS(AP$5:AP$181,AO$5:AO$181,$A$184:$A$193)</f>
        <v>0</v>
      </c>
      <c r="AP184" s="88"/>
      <c r="AQ184" s="88">
        <f t="shared" ref="AQ184:AQ193" ca="1" si="20">SUMIFS(AR$5:AR$181,AQ$5:AQ$181,$A$184:$A$193)</f>
        <v>0</v>
      </c>
      <c r="AR184" s="88"/>
      <c r="AS184" s="65">
        <f ca="1">SUM(AE184:AR184)</f>
        <v>0</v>
      </c>
      <c r="AT184" s="88">
        <f t="shared" ref="AT184:AT193" ca="1" si="21">SUMIFS(AU$5:AU$181,AT$5:AT$181,$A$184:$A$193)</f>
        <v>0</v>
      </c>
      <c r="AU184" s="88"/>
      <c r="AV184" s="88">
        <f t="shared" ref="AV184:AV193" ca="1" si="22">SUMIFS(AW$5:AW$181,AV$5:AV$181,$A$184:$A$193)</f>
        <v>0</v>
      </c>
      <c r="AW184" s="88"/>
      <c r="AX184" s="88">
        <f t="shared" ref="AX184:AX193" ca="1" si="23">SUMIFS(AY$5:AY$181,AX$5:AX$181,$A$184:$A$193)</f>
        <v>0</v>
      </c>
      <c r="AY184" s="88"/>
      <c r="AZ184" s="88">
        <f t="shared" ref="AZ184:AZ193" ca="1" si="24">SUMIFS(BA$5:BA$181,AZ$5:AZ$181,$A$184:$A$193)</f>
        <v>0</v>
      </c>
      <c r="BA184" s="88"/>
      <c r="BB184" s="88">
        <f t="shared" ref="BB184:BB193" ca="1" si="25">SUMIFS(BC$5:BC$181,BB$5:BB$181,$A$184:$A$193)</f>
        <v>0</v>
      </c>
      <c r="BC184" s="88"/>
      <c r="BD184" s="88">
        <f t="shared" ref="BD184:BD193" ca="1" si="26">SUMIFS(BE$5:BE$181,BD$5:BD$181,$A$184:$A$193)</f>
        <v>0</v>
      </c>
      <c r="BE184" s="88"/>
      <c r="BF184" s="88">
        <f t="shared" ref="BF184:BF193" ca="1" si="27">SUMIFS(BG$5:BG$181,BF$5:BF$181,$A$184:$A$193)</f>
        <v>0</v>
      </c>
      <c r="BG184" s="88"/>
      <c r="BH184" s="65">
        <f ca="1">SUM(AT184:BG184)</f>
        <v>0</v>
      </c>
    </row>
    <row r="185" spans="1:60" ht="31.95" customHeight="1" x14ac:dyDescent="0.3">
      <c r="A185" s="75">
        <v>172</v>
      </c>
      <c r="B185" s="88">
        <f t="shared" ca="1" si="0"/>
        <v>0</v>
      </c>
      <c r="C185" s="88"/>
      <c r="D185" s="88">
        <f t="shared" ca="1" si="1"/>
        <v>0</v>
      </c>
      <c r="E185" s="88"/>
      <c r="F185" s="88">
        <f t="shared" ca="1" si="2"/>
        <v>0</v>
      </c>
      <c r="G185" s="88"/>
      <c r="H185" s="88">
        <f t="shared" ca="1" si="3"/>
        <v>0</v>
      </c>
      <c r="I185" s="88"/>
      <c r="J185" s="88">
        <f t="shared" ca="1" si="4"/>
        <v>0</v>
      </c>
      <c r="K185" s="88"/>
      <c r="L185" s="88">
        <f t="shared" ca="1" si="5"/>
        <v>0.44791666666666663</v>
      </c>
      <c r="M185" s="88"/>
      <c r="N185" s="88">
        <f t="shared" ca="1" si="6"/>
        <v>0</v>
      </c>
      <c r="O185" s="88"/>
      <c r="P185" s="88">
        <f t="shared" ca="1" si="7"/>
        <v>0</v>
      </c>
      <c r="Q185" s="88"/>
      <c r="R185" s="88">
        <f t="shared" ca="1" si="8"/>
        <v>0</v>
      </c>
      <c r="S185" s="88"/>
      <c r="T185" s="88">
        <f t="shared" ca="1" si="9"/>
        <v>0</v>
      </c>
      <c r="U185" s="88"/>
      <c r="V185" s="88">
        <f t="shared" ca="1" si="10"/>
        <v>0</v>
      </c>
      <c r="W185" s="88"/>
      <c r="X185" s="88">
        <f t="shared" ca="1" si="11"/>
        <v>0</v>
      </c>
      <c r="Y185" s="88"/>
      <c r="Z185" s="88">
        <f t="shared" ca="1" si="12"/>
        <v>0</v>
      </c>
      <c r="AA185" s="88"/>
      <c r="AB185" s="88">
        <f t="shared" ca="1" si="13"/>
        <v>0</v>
      </c>
      <c r="AC185" s="88"/>
      <c r="AD185" s="65">
        <f t="shared" ref="AD185:AD193" ca="1" si="28">SUM(P185:AC185)</f>
        <v>0</v>
      </c>
      <c r="AE185" s="88">
        <f t="shared" ca="1" si="14"/>
        <v>0</v>
      </c>
      <c r="AF185" s="88"/>
      <c r="AG185" s="88">
        <f t="shared" ca="1" si="15"/>
        <v>0</v>
      </c>
      <c r="AH185" s="88"/>
      <c r="AI185" s="88">
        <f t="shared" ca="1" si="16"/>
        <v>0</v>
      </c>
      <c r="AJ185" s="88"/>
      <c r="AK185" s="88">
        <f t="shared" ca="1" si="17"/>
        <v>0</v>
      </c>
      <c r="AL185" s="88"/>
      <c r="AM185" s="88">
        <f t="shared" ca="1" si="18"/>
        <v>0</v>
      </c>
      <c r="AN185" s="88"/>
      <c r="AO185" s="88">
        <f t="shared" ca="1" si="19"/>
        <v>0</v>
      </c>
      <c r="AP185" s="88"/>
      <c r="AQ185" s="88">
        <f t="shared" ca="1" si="20"/>
        <v>0</v>
      </c>
      <c r="AR185" s="88"/>
      <c r="AS185" s="65">
        <f t="shared" ref="AS185:AS193" ca="1" si="29">SUM(AE185:AR185)</f>
        <v>0</v>
      </c>
      <c r="AT185" s="88">
        <f t="shared" ca="1" si="21"/>
        <v>0</v>
      </c>
      <c r="AU185" s="88"/>
      <c r="AV185" s="88">
        <f t="shared" ca="1" si="22"/>
        <v>0</v>
      </c>
      <c r="AW185" s="88"/>
      <c r="AX185" s="88">
        <f t="shared" ca="1" si="23"/>
        <v>0</v>
      </c>
      <c r="AY185" s="88"/>
      <c r="AZ185" s="88">
        <f t="shared" ca="1" si="24"/>
        <v>0</v>
      </c>
      <c r="BA185" s="88"/>
      <c r="BB185" s="88">
        <f t="shared" ca="1" si="25"/>
        <v>0</v>
      </c>
      <c r="BC185" s="88"/>
      <c r="BD185" s="88">
        <f t="shared" ca="1" si="26"/>
        <v>0</v>
      </c>
      <c r="BE185" s="88"/>
      <c r="BF185" s="88">
        <f t="shared" ca="1" si="27"/>
        <v>0</v>
      </c>
      <c r="BG185" s="88"/>
      <c r="BH185" s="65">
        <f t="shared" ref="BH185:BH193" ca="1" si="30">SUM(AT185:BG185)</f>
        <v>0</v>
      </c>
    </row>
    <row r="186" spans="1:60" ht="31.95" customHeight="1" x14ac:dyDescent="0.3">
      <c r="A186" s="75">
        <v>173</v>
      </c>
      <c r="B186" s="88">
        <f t="shared" ca="1" si="0"/>
        <v>0</v>
      </c>
      <c r="C186" s="88"/>
      <c r="D186" s="92">
        <f t="shared" ca="1" si="1"/>
        <v>174.31249999999997</v>
      </c>
      <c r="E186" s="92"/>
      <c r="F186" s="88">
        <f t="shared" ca="1" si="2"/>
        <v>0.31666666666666671</v>
      </c>
      <c r="G186" s="88"/>
      <c r="H186" s="88">
        <f t="shared" ca="1" si="3"/>
        <v>1</v>
      </c>
      <c r="I186" s="88"/>
      <c r="J186" s="88">
        <f t="shared" ca="1" si="4"/>
        <v>0.31666666666666671</v>
      </c>
      <c r="K186" s="88"/>
      <c r="L186" s="88">
        <f t="shared" ca="1" si="5"/>
        <v>0</v>
      </c>
      <c r="M186" s="88"/>
      <c r="N186" s="88">
        <f t="shared" ca="1" si="6"/>
        <v>0</v>
      </c>
      <c r="O186" s="88"/>
      <c r="P186" s="88">
        <f t="shared" ca="1" si="7"/>
        <v>0</v>
      </c>
      <c r="Q186" s="88"/>
      <c r="R186" s="88">
        <f t="shared" ca="1" si="8"/>
        <v>0</v>
      </c>
      <c r="S186" s="88"/>
      <c r="T186" s="88">
        <f t="shared" ca="1" si="9"/>
        <v>0</v>
      </c>
      <c r="U186" s="88"/>
      <c r="V186" s="88">
        <f t="shared" ca="1" si="10"/>
        <v>0.6333333333333333</v>
      </c>
      <c r="W186" s="88"/>
      <c r="X186" s="88">
        <f t="shared" ca="1" si="11"/>
        <v>0</v>
      </c>
      <c r="Y186" s="88"/>
      <c r="Z186" s="88">
        <f t="shared" ca="1" si="12"/>
        <v>0</v>
      </c>
      <c r="AA186" s="88"/>
      <c r="AB186" s="88">
        <f t="shared" ca="1" si="13"/>
        <v>0</v>
      </c>
      <c r="AC186" s="88"/>
      <c r="AD186" s="65">
        <f t="shared" ca="1" si="28"/>
        <v>0.6333333333333333</v>
      </c>
      <c r="AE186" s="88">
        <f t="shared" ca="1" si="14"/>
        <v>0</v>
      </c>
      <c r="AF186" s="88"/>
      <c r="AG186" s="88">
        <f t="shared" ca="1" si="15"/>
        <v>0</v>
      </c>
      <c r="AH186" s="88"/>
      <c r="AI186" s="88">
        <f t="shared" ca="1" si="16"/>
        <v>0</v>
      </c>
      <c r="AJ186" s="88"/>
      <c r="AK186" s="88">
        <f t="shared" ca="1" si="17"/>
        <v>0</v>
      </c>
      <c r="AL186" s="88"/>
      <c r="AM186" s="88">
        <f t="shared" ca="1" si="18"/>
        <v>0</v>
      </c>
      <c r="AN186" s="88"/>
      <c r="AO186" s="88">
        <f t="shared" ca="1" si="19"/>
        <v>0</v>
      </c>
      <c r="AP186" s="88"/>
      <c r="AQ186" s="88">
        <f t="shared" ca="1" si="20"/>
        <v>0</v>
      </c>
      <c r="AR186" s="88"/>
      <c r="AS186" s="65">
        <f t="shared" ca="1" si="29"/>
        <v>0</v>
      </c>
      <c r="AT186" s="88">
        <f t="shared" ca="1" si="21"/>
        <v>0</v>
      </c>
      <c r="AU186" s="88"/>
      <c r="AV186" s="88">
        <f t="shared" ca="1" si="22"/>
        <v>0</v>
      </c>
      <c r="AW186" s="88"/>
      <c r="AX186" s="88">
        <f t="shared" ca="1" si="23"/>
        <v>0</v>
      </c>
      <c r="AY186" s="88"/>
      <c r="AZ186" s="88">
        <f t="shared" ca="1" si="24"/>
        <v>0</v>
      </c>
      <c r="BA186" s="88"/>
      <c r="BB186" s="88">
        <f t="shared" ca="1" si="25"/>
        <v>0</v>
      </c>
      <c r="BC186" s="88"/>
      <c r="BD186" s="88">
        <f t="shared" ca="1" si="26"/>
        <v>0</v>
      </c>
      <c r="BE186" s="88"/>
      <c r="BF186" s="88">
        <f t="shared" ca="1" si="27"/>
        <v>0</v>
      </c>
      <c r="BG186" s="88"/>
      <c r="BH186" s="65">
        <f t="shared" ca="1" si="30"/>
        <v>0</v>
      </c>
    </row>
    <row r="187" spans="1:60" ht="31.95" customHeight="1" x14ac:dyDescent="0.3">
      <c r="A187" s="75">
        <v>360</v>
      </c>
      <c r="B187" s="88">
        <f t="shared" ca="1" si="0"/>
        <v>1</v>
      </c>
      <c r="C187" s="88"/>
      <c r="D187" s="88">
        <f t="shared" ca="1" si="1"/>
        <v>0.66666666666666663</v>
      </c>
      <c r="E187" s="88"/>
      <c r="F187" s="88">
        <f t="shared" ca="1" si="2"/>
        <v>1.1354166666666667</v>
      </c>
      <c r="G187" s="88"/>
      <c r="H187" s="88">
        <f t="shared" ca="1" si="3"/>
        <v>1</v>
      </c>
      <c r="I187" s="88"/>
      <c r="J187" s="88">
        <f t="shared" ca="1" si="4"/>
        <v>1</v>
      </c>
      <c r="K187" s="88"/>
      <c r="L187" s="88">
        <f t="shared" ca="1" si="5"/>
        <v>0.78125</v>
      </c>
      <c r="M187" s="88"/>
      <c r="N187" s="88">
        <f t="shared" ca="1" si="6"/>
        <v>0.66666666666666663</v>
      </c>
      <c r="O187" s="88"/>
      <c r="P187" s="88">
        <f t="shared" ca="1" si="7"/>
        <v>1</v>
      </c>
      <c r="Q187" s="88"/>
      <c r="R187" s="88">
        <f t="shared" ca="1" si="8"/>
        <v>1.0833333333333335</v>
      </c>
      <c r="S187" s="88"/>
      <c r="T187" s="88">
        <f t="shared" ca="1" si="9"/>
        <v>1.2291666666666665</v>
      </c>
      <c r="U187" s="88"/>
      <c r="V187" s="88">
        <f t="shared" ca="1" si="10"/>
        <v>1.125</v>
      </c>
      <c r="W187" s="88"/>
      <c r="X187" s="88">
        <f t="shared" ca="1" si="11"/>
        <v>1</v>
      </c>
      <c r="Y187" s="88"/>
      <c r="Z187" s="88">
        <f t="shared" ca="1" si="12"/>
        <v>1</v>
      </c>
      <c r="AA187" s="88"/>
      <c r="AB187" s="88">
        <f t="shared" ca="1" si="13"/>
        <v>1</v>
      </c>
      <c r="AC187" s="88"/>
      <c r="AD187" s="65">
        <f t="shared" ca="1" si="28"/>
        <v>7.4375</v>
      </c>
      <c r="AE187" s="88">
        <f t="shared" ca="1" si="14"/>
        <v>0</v>
      </c>
      <c r="AF187" s="88"/>
      <c r="AG187" s="88">
        <f t="shared" ca="1" si="15"/>
        <v>0</v>
      </c>
      <c r="AH187" s="88"/>
      <c r="AI187" s="88">
        <f t="shared" ca="1" si="16"/>
        <v>0</v>
      </c>
      <c r="AJ187" s="88"/>
      <c r="AK187" s="88">
        <f t="shared" ca="1" si="17"/>
        <v>0</v>
      </c>
      <c r="AL187" s="88"/>
      <c r="AM187" s="88">
        <f t="shared" ca="1" si="18"/>
        <v>0</v>
      </c>
      <c r="AN187" s="88"/>
      <c r="AO187" s="88">
        <f t="shared" ca="1" si="19"/>
        <v>0</v>
      </c>
      <c r="AP187" s="88"/>
      <c r="AQ187" s="88">
        <f t="shared" ca="1" si="20"/>
        <v>0</v>
      </c>
      <c r="AR187" s="88"/>
      <c r="AS187" s="65">
        <f t="shared" ca="1" si="29"/>
        <v>0</v>
      </c>
      <c r="AT187" s="88">
        <f t="shared" ca="1" si="21"/>
        <v>0</v>
      </c>
      <c r="AU187" s="88"/>
      <c r="AV187" s="88">
        <f t="shared" ca="1" si="22"/>
        <v>0</v>
      </c>
      <c r="AW187" s="88"/>
      <c r="AX187" s="88">
        <f t="shared" ca="1" si="23"/>
        <v>0</v>
      </c>
      <c r="AY187" s="88"/>
      <c r="AZ187" s="88">
        <f t="shared" ca="1" si="24"/>
        <v>0</v>
      </c>
      <c r="BA187" s="88"/>
      <c r="BB187" s="88">
        <f t="shared" ca="1" si="25"/>
        <v>0</v>
      </c>
      <c r="BC187" s="88"/>
      <c r="BD187" s="88">
        <f t="shared" ca="1" si="26"/>
        <v>0</v>
      </c>
      <c r="BE187" s="88"/>
      <c r="BF187" s="88">
        <f t="shared" ca="1" si="27"/>
        <v>0</v>
      </c>
      <c r="BG187" s="88"/>
      <c r="BH187" s="65">
        <f t="shared" ca="1" si="30"/>
        <v>0</v>
      </c>
    </row>
    <row r="188" spans="1:60" ht="31.95" customHeight="1" x14ac:dyDescent="0.3">
      <c r="A188" s="75">
        <v>361</v>
      </c>
      <c r="B188" s="88">
        <f t="shared" ca="1" si="0"/>
        <v>0</v>
      </c>
      <c r="C188" s="88"/>
      <c r="D188" s="88">
        <f t="shared" ca="1" si="1"/>
        <v>0.60833333333333339</v>
      </c>
      <c r="E188" s="88"/>
      <c r="F188" s="88">
        <f t="shared" ca="1" si="2"/>
        <v>1.0645833333333334</v>
      </c>
      <c r="G188" s="88"/>
      <c r="H188" s="88">
        <f t="shared" ca="1" si="3"/>
        <v>0.67708333333333337</v>
      </c>
      <c r="I188" s="88"/>
      <c r="J188" s="88">
        <f t="shared" ca="1" si="4"/>
        <v>0.99375000000000013</v>
      </c>
      <c r="K188" s="88"/>
      <c r="L188" s="88">
        <f t="shared" ca="1" si="5"/>
        <v>0</v>
      </c>
      <c r="M188" s="88"/>
      <c r="N188" s="88">
        <f t="shared" ca="1" si="6"/>
        <v>0</v>
      </c>
      <c r="O188" s="88"/>
      <c r="P188" s="88">
        <f t="shared" ca="1" si="7"/>
        <v>1.9374999999999998</v>
      </c>
      <c r="Q188" s="88"/>
      <c r="R188" s="88">
        <f t="shared" ca="1" si="8"/>
        <v>1.8416666666666666</v>
      </c>
      <c r="S188" s="88"/>
      <c r="T188" s="88">
        <f t="shared" ca="1" si="9"/>
        <v>1.6791666666666667</v>
      </c>
      <c r="U188" s="88"/>
      <c r="V188" s="88">
        <f t="shared" ca="1" si="10"/>
        <v>1.0875000000000001</v>
      </c>
      <c r="W188" s="88"/>
      <c r="X188" s="88">
        <f t="shared" ca="1" si="11"/>
        <v>1.8791666666666667</v>
      </c>
      <c r="Y188" s="88"/>
      <c r="Z188" s="88">
        <f t="shared" ca="1" si="12"/>
        <v>1.325</v>
      </c>
      <c r="AA188" s="88"/>
      <c r="AB188" s="88">
        <f t="shared" ca="1" si="13"/>
        <v>0</v>
      </c>
      <c r="AC188" s="88"/>
      <c r="AD188" s="65">
        <f t="shared" ca="1" si="28"/>
        <v>9.75</v>
      </c>
      <c r="AE188" s="88">
        <f t="shared" ca="1" si="14"/>
        <v>0</v>
      </c>
      <c r="AF188" s="88"/>
      <c r="AG188" s="88">
        <f t="shared" ca="1" si="15"/>
        <v>0</v>
      </c>
      <c r="AH188" s="88"/>
      <c r="AI188" s="88">
        <f t="shared" ca="1" si="16"/>
        <v>0</v>
      </c>
      <c r="AJ188" s="88"/>
      <c r="AK188" s="88">
        <f t="shared" ca="1" si="17"/>
        <v>0</v>
      </c>
      <c r="AL188" s="88"/>
      <c r="AM188" s="88">
        <f t="shared" ca="1" si="18"/>
        <v>0</v>
      </c>
      <c r="AN188" s="88"/>
      <c r="AO188" s="88">
        <f t="shared" ca="1" si="19"/>
        <v>0</v>
      </c>
      <c r="AP188" s="88"/>
      <c r="AQ188" s="88">
        <f t="shared" ca="1" si="20"/>
        <v>0</v>
      </c>
      <c r="AR188" s="88"/>
      <c r="AS188" s="65">
        <f t="shared" ca="1" si="29"/>
        <v>0</v>
      </c>
      <c r="AT188" s="88">
        <f t="shared" ca="1" si="21"/>
        <v>0</v>
      </c>
      <c r="AU188" s="88"/>
      <c r="AV188" s="88">
        <f t="shared" ca="1" si="22"/>
        <v>0</v>
      </c>
      <c r="AW188" s="88"/>
      <c r="AX188" s="88">
        <f t="shared" ca="1" si="23"/>
        <v>0</v>
      </c>
      <c r="AY188" s="88"/>
      <c r="AZ188" s="88">
        <f t="shared" ca="1" si="24"/>
        <v>0</v>
      </c>
      <c r="BA188" s="88"/>
      <c r="BB188" s="88">
        <f t="shared" ca="1" si="25"/>
        <v>0</v>
      </c>
      <c r="BC188" s="88"/>
      <c r="BD188" s="88">
        <f t="shared" ca="1" si="26"/>
        <v>0</v>
      </c>
      <c r="BE188" s="88"/>
      <c r="BF188" s="88">
        <f t="shared" ca="1" si="27"/>
        <v>0</v>
      </c>
      <c r="BG188" s="88"/>
      <c r="BH188" s="65">
        <f t="shared" ca="1" si="30"/>
        <v>0</v>
      </c>
    </row>
    <row r="189" spans="1:60" ht="31.95" customHeight="1" x14ac:dyDescent="0.3">
      <c r="A189" s="75">
        <v>363</v>
      </c>
      <c r="B189" s="88">
        <f t="shared" ca="1" si="0"/>
        <v>0</v>
      </c>
      <c r="C189" s="88"/>
      <c r="D189" s="88">
        <f t="shared" ca="1" si="1"/>
        <v>1.2666666666666668</v>
      </c>
      <c r="E189" s="88"/>
      <c r="F189" s="92">
        <f t="shared" ca="1" si="2"/>
        <v>365.21666666666664</v>
      </c>
      <c r="G189" s="92"/>
      <c r="H189" s="92">
        <f t="shared" ca="1" si="3"/>
        <v>364.58333333333331</v>
      </c>
      <c r="I189" s="92"/>
      <c r="J189" s="88">
        <f t="shared" ca="1" si="4"/>
        <v>0.63333333333333341</v>
      </c>
      <c r="K189" s="88"/>
      <c r="L189" s="88">
        <f t="shared" ca="1" si="5"/>
        <v>0</v>
      </c>
      <c r="M189" s="88"/>
      <c r="N189" s="88">
        <f t="shared" ca="1" si="6"/>
        <v>0</v>
      </c>
      <c r="O189" s="88"/>
      <c r="P189" s="92">
        <f t="shared" ca="1" si="7"/>
        <v>367.82708333333323</v>
      </c>
      <c r="Q189" s="92"/>
      <c r="R189" s="92">
        <f t="shared" ca="1" si="8"/>
        <v>366.33333333333331</v>
      </c>
      <c r="S189" s="92"/>
      <c r="T189" s="92">
        <f t="shared" ca="1" si="9"/>
        <v>366.19374999999997</v>
      </c>
      <c r="U189" s="92"/>
      <c r="V189" s="88">
        <f t="shared" ca="1" si="10"/>
        <v>2.5333333333333337</v>
      </c>
      <c r="W189" s="88"/>
      <c r="X189" s="92">
        <f t="shared" ca="1" si="11"/>
        <v>366.71041666666667</v>
      </c>
      <c r="Y189" s="92"/>
      <c r="Z189" s="88">
        <f t="shared" ca="1" si="12"/>
        <v>0</v>
      </c>
      <c r="AA189" s="88"/>
      <c r="AB189" s="88">
        <f t="shared" ca="1" si="13"/>
        <v>0</v>
      </c>
      <c r="AC189" s="88"/>
      <c r="AD189" s="65">
        <f t="shared" ca="1" si="28"/>
        <v>1469.5979166666666</v>
      </c>
      <c r="AE189" s="92">
        <f t="shared" ca="1" si="14"/>
        <v>363</v>
      </c>
      <c r="AF189" s="92"/>
      <c r="AG189" s="88">
        <f t="shared" ca="1" si="15"/>
        <v>0</v>
      </c>
      <c r="AH189" s="88"/>
      <c r="AI189" s="92">
        <f t="shared" ca="1" si="16"/>
        <v>363</v>
      </c>
      <c r="AJ189" s="92"/>
      <c r="AK189" s="88">
        <f t="shared" ca="1" si="17"/>
        <v>0</v>
      </c>
      <c r="AL189" s="88"/>
      <c r="AM189" s="88">
        <f t="shared" ca="1" si="18"/>
        <v>0</v>
      </c>
      <c r="AN189" s="88"/>
      <c r="AO189" s="88">
        <f t="shared" ca="1" si="19"/>
        <v>0</v>
      </c>
      <c r="AP189" s="88"/>
      <c r="AQ189" s="88">
        <f t="shared" ca="1" si="20"/>
        <v>0</v>
      </c>
      <c r="AR189" s="88"/>
      <c r="AS189" s="65">
        <f t="shared" ca="1" si="29"/>
        <v>726</v>
      </c>
      <c r="AT189" s="88">
        <f t="shared" ca="1" si="21"/>
        <v>0</v>
      </c>
      <c r="AU189" s="88"/>
      <c r="AV189" s="88">
        <f t="shared" ca="1" si="22"/>
        <v>0</v>
      </c>
      <c r="AW189" s="88"/>
      <c r="AX189" s="88">
        <f t="shared" ca="1" si="23"/>
        <v>0</v>
      </c>
      <c r="AY189" s="88"/>
      <c r="AZ189" s="88">
        <f t="shared" ca="1" si="24"/>
        <v>0</v>
      </c>
      <c r="BA189" s="88"/>
      <c r="BB189" s="88">
        <f t="shared" ca="1" si="25"/>
        <v>0</v>
      </c>
      <c r="BC189" s="88"/>
      <c r="BD189" s="88">
        <f t="shared" ca="1" si="26"/>
        <v>0</v>
      </c>
      <c r="BE189" s="88"/>
      <c r="BF189" s="88">
        <f t="shared" ca="1" si="27"/>
        <v>0</v>
      </c>
      <c r="BG189" s="88"/>
      <c r="BH189" s="65">
        <f t="shared" ca="1" si="30"/>
        <v>0</v>
      </c>
    </row>
    <row r="190" spans="1:60" ht="31.95" customHeight="1" x14ac:dyDescent="0.3">
      <c r="A190" s="75">
        <v>364</v>
      </c>
      <c r="B190" s="88">
        <f t="shared" ca="1" si="0"/>
        <v>0</v>
      </c>
      <c r="C190" s="88"/>
      <c r="D190" s="88">
        <f t="shared" ca="1" si="1"/>
        <v>0</v>
      </c>
      <c r="E190" s="88"/>
      <c r="F190" s="88">
        <f t="shared" ca="1" si="2"/>
        <v>0</v>
      </c>
      <c r="G190" s="88"/>
      <c r="H190" s="88">
        <f t="shared" ca="1" si="3"/>
        <v>0</v>
      </c>
      <c r="I190" s="88"/>
      <c r="J190" s="88">
        <f t="shared" ca="1" si="4"/>
        <v>0</v>
      </c>
      <c r="K190" s="88"/>
      <c r="L190" s="88">
        <f t="shared" ca="1" si="5"/>
        <v>0</v>
      </c>
      <c r="M190" s="88"/>
      <c r="N190" s="88">
        <f t="shared" ca="1" si="6"/>
        <v>0</v>
      </c>
      <c r="O190" s="88"/>
      <c r="P190" s="88">
        <f t="shared" ca="1" si="7"/>
        <v>0</v>
      </c>
      <c r="Q190" s="88"/>
      <c r="R190" s="88">
        <f t="shared" ca="1" si="8"/>
        <v>0</v>
      </c>
      <c r="S190" s="88"/>
      <c r="T190" s="88">
        <f t="shared" ca="1" si="9"/>
        <v>0</v>
      </c>
      <c r="U190" s="88"/>
      <c r="V190" s="88">
        <f t="shared" ca="1" si="10"/>
        <v>0</v>
      </c>
      <c r="W190" s="88"/>
      <c r="X190" s="88">
        <f t="shared" ca="1" si="11"/>
        <v>0</v>
      </c>
      <c r="Y190" s="88"/>
      <c r="Z190" s="88">
        <f t="shared" ca="1" si="12"/>
        <v>0.63333333333333341</v>
      </c>
      <c r="AA190" s="88"/>
      <c r="AB190" s="88">
        <f t="shared" ca="1" si="13"/>
        <v>0</v>
      </c>
      <c r="AC190" s="88"/>
      <c r="AD190" s="65">
        <f t="shared" ca="1" si="28"/>
        <v>0.63333333333333341</v>
      </c>
      <c r="AE190" s="88">
        <f t="shared" ca="1" si="14"/>
        <v>0</v>
      </c>
      <c r="AF190" s="88"/>
      <c r="AG190" s="88">
        <f t="shared" ca="1" si="15"/>
        <v>0</v>
      </c>
      <c r="AH190" s="88"/>
      <c r="AI190" s="88">
        <f t="shared" ca="1" si="16"/>
        <v>0</v>
      </c>
      <c r="AJ190" s="88"/>
      <c r="AK190" s="88">
        <f t="shared" ca="1" si="17"/>
        <v>0</v>
      </c>
      <c r="AL190" s="88"/>
      <c r="AM190" s="88">
        <f t="shared" ca="1" si="18"/>
        <v>0</v>
      </c>
      <c r="AN190" s="88"/>
      <c r="AO190" s="88">
        <f t="shared" ca="1" si="19"/>
        <v>0</v>
      </c>
      <c r="AP190" s="88"/>
      <c r="AQ190" s="88">
        <f t="shared" ca="1" si="20"/>
        <v>0</v>
      </c>
      <c r="AR190" s="88"/>
      <c r="AS190" s="65">
        <f t="shared" ca="1" si="29"/>
        <v>0</v>
      </c>
      <c r="AT190" s="88">
        <f t="shared" ca="1" si="21"/>
        <v>0</v>
      </c>
      <c r="AU190" s="88"/>
      <c r="AV190" s="88">
        <f t="shared" ca="1" si="22"/>
        <v>0</v>
      </c>
      <c r="AW190" s="88"/>
      <c r="AX190" s="88">
        <f t="shared" ca="1" si="23"/>
        <v>0</v>
      </c>
      <c r="AY190" s="88"/>
      <c r="AZ190" s="88">
        <f t="shared" ca="1" si="24"/>
        <v>0</v>
      </c>
      <c r="BA190" s="88"/>
      <c r="BB190" s="88">
        <f t="shared" ca="1" si="25"/>
        <v>0</v>
      </c>
      <c r="BC190" s="88"/>
      <c r="BD190" s="88">
        <f t="shared" ca="1" si="26"/>
        <v>0</v>
      </c>
      <c r="BE190" s="88"/>
      <c r="BF190" s="88">
        <f t="shared" ca="1" si="27"/>
        <v>0</v>
      </c>
      <c r="BG190" s="88"/>
      <c r="BH190" s="65">
        <f t="shared" ca="1" si="30"/>
        <v>0</v>
      </c>
    </row>
    <row r="191" spans="1:60" ht="31.95" customHeight="1" x14ac:dyDescent="0.3">
      <c r="A191" s="75">
        <v>365</v>
      </c>
      <c r="B191" s="88">
        <f t="shared" ca="1" si="0"/>
        <v>0</v>
      </c>
      <c r="C191" s="88"/>
      <c r="D191" s="88">
        <f t="shared" ca="1" si="1"/>
        <v>0.33333333333333337</v>
      </c>
      <c r="E191" s="88"/>
      <c r="F191" s="88">
        <f t="shared" ca="1" si="2"/>
        <v>0.70833333333333337</v>
      </c>
      <c r="G191" s="88"/>
      <c r="H191" s="88">
        <f t="shared" ca="1" si="3"/>
        <v>0.80208333333333326</v>
      </c>
      <c r="I191" s="88"/>
      <c r="J191" s="88">
        <f t="shared" ca="1" si="4"/>
        <v>0.69791666666666663</v>
      </c>
      <c r="K191" s="88"/>
      <c r="L191" s="88">
        <f t="shared" ca="1" si="5"/>
        <v>0</v>
      </c>
      <c r="M191" s="88"/>
      <c r="N191" s="88">
        <f t="shared" ca="1" si="6"/>
        <v>0</v>
      </c>
      <c r="O191" s="88"/>
      <c r="P191" s="88">
        <f t="shared" ca="1" si="7"/>
        <v>0</v>
      </c>
      <c r="Q191" s="88"/>
      <c r="R191" s="88">
        <f t="shared" ca="1" si="8"/>
        <v>0</v>
      </c>
      <c r="S191" s="88"/>
      <c r="T191" s="88">
        <f t="shared" ca="1" si="9"/>
        <v>0</v>
      </c>
      <c r="U191" s="88"/>
      <c r="V191" s="88">
        <f t="shared" ca="1" si="10"/>
        <v>0</v>
      </c>
      <c r="W191" s="88"/>
      <c r="X191" s="88">
        <f t="shared" ca="1" si="11"/>
        <v>0</v>
      </c>
      <c r="Y191" s="88"/>
      <c r="Z191" s="88">
        <f t="shared" ca="1" si="12"/>
        <v>0</v>
      </c>
      <c r="AA191" s="88"/>
      <c r="AB191" s="88">
        <f t="shared" ca="1" si="13"/>
        <v>0</v>
      </c>
      <c r="AC191" s="88"/>
      <c r="AD191" s="65">
        <f t="shared" ca="1" si="28"/>
        <v>0</v>
      </c>
      <c r="AE191" s="88">
        <f t="shared" ca="1" si="14"/>
        <v>0</v>
      </c>
      <c r="AF191" s="88"/>
      <c r="AG191" s="88">
        <f t="shared" ca="1" si="15"/>
        <v>0</v>
      </c>
      <c r="AH191" s="88"/>
      <c r="AI191" s="88">
        <f t="shared" ca="1" si="16"/>
        <v>0</v>
      </c>
      <c r="AJ191" s="88"/>
      <c r="AK191" s="88">
        <f t="shared" ca="1" si="17"/>
        <v>0</v>
      </c>
      <c r="AL191" s="88"/>
      <c r="AM191" s="88">
        <f t="shared" ca="1" si="18"/>
        <v>0</v>
      </c>
      <c r="AN191" s="88"/>
      <c r="AO191" s="88">
        <f t="shared" ca="1" si="19"/>
        <v>0</v>
      </c>
      <c r="AP191" s="88"/>
      <c r="AQ191" s="88">
        <f t="shared" ca="1" si="20"/>
        <v>0</v>
      </c>
      <c r="AR191" s="88"/>
      <c r="AS191" s="65">
        <f t="shared" ca="1" si="29"/>
        <v>0</v>
      </c>
      <c r="AT191" s="88">
        <f t="shared" ca="1" si="21"/>
        <v>0</v>
      </c>
      <c r="AU191" s="88"/>
      <c r="AV191" s="88">
        <f t="shared" ca="1" si="22"/>
        <v>0</v>
      </c>
      <c r="AW191" s="88"/>
      <c r="AX191" s="88">
        <f t="shared" ca="1" si="23"/>
        <v>0</v>
      </c>
      <c r="AY191" s="88"/>
      <c r="AZ191" s="88">
        <f t="shared" ca="1" si="24"/>
        <v>0</v>
      </c>
      <c r="BA191" s="88"/>
      <c r="BB191" s="88">
        <f t="shared" ca="1" si="25"/>
        <v>0</v>
      </c>
      <c r="BC191" s="88"/>
      <c r="BD191" s="88">
        <f t="shared" ca="1" si="26"/>
        <v>0</v>
      </c>
      <c r="BE191" s="88"/>
      <c r="BF191" s="88">
        <f t="shared" ca="1" si="27"/>
        <v>0</v>
      </c>
      <c r="BG191" s="88"/>
      <c r="BH191" s="65">
        <f t="shared" ca="1" si="30"/>
        <v>0</v>
      </c>
    </row>
    <row r="192" spans="1:60" ht="31.95" customHeight="1" x14ac:dyDescent="0.3">
      <c r="A192" s="75">
        <v>873</v>
      </c>
      <c r="B192" s="88">
        <f t="shared" ca="1" si="0"/>
        <v>0</v>
      </c>
      <c r="C192" s="88"/>
      <c r="D192" s="88">
        <f t="shared" ca="1" si="1"/>
        <v>0</v>
      </c>
      <c r="E192" s="88"/>
      <c r="F192" s="88">
        <f t="shared" ca="1" si="2"/>
        <v>0</v>
      </c>
      <c r="G192" s="88"/>
      <c r="H192" s="88">
        <f t="shared" ca="1" si="3"/>
        <v>0</v>
      </c>
      <c r="I192" s="88"/>
      <c r="J192" s="88">
        <f t="shared" ca="1" si="4"/>
        <v>0</v>
      </c>
      <c r="K192" s="88"/>
      <c r="L192" s="88">
        <f t="shared" ca="1" si="5"/>
        <v>0</v>
      </c>
      <c r="M192" s="88"/>
      <c r="N192" s="88">
        <f t="shared" ca="1" si="6"/>
        <v>0</v>
      </c>
      <c r="O192" s="88"/>
      <c r="P192" s="88">
        <f t="shared" ca="1" si="7"/>
        <v>0</v>
      </c>
      <c r="Q192" s="88"/>
      <c r="R192" s="88">
        <f t="shared" ca="1" si="8"/>
        <v>0</v>
      </c>
      <c r="S192" s="88"/>
      <c r="T192" s="88">
        <f t="shared" ca="1" si="9"/>
        <v>0</v>
      </c>
      <c r="U192" s="88"/>
      <c r="V192" s="88">
        <f t="shared" ca="1" si="10"/>
        <v>0</v>
      </c>
      <c r="W192" s="88"/>
      <c r="X192" s="88">
        <f t="shared" ca="1" si="11"/>
        <v>0</v>
      </c>
      <c r="Y192" s="88"/>
      <c r="Z192" s="88">
        <f t="shared" ca="1" si="12"/>
        <v>0</v>
      </c>
      <c r="AA192" s="88"/>
      <c r="AB192" s="88">
        <f t="shared" ca="1" si="13"/>
        <v>0</v>
      </c>
      <c r="AC192" s="88"/>
      <c r="AD192" s="65">
        <f t="shared" ca="1" si="28"/>
        <v>0</v>
      </c>
      <c r="AE192" s="88">
        <f t="shared" ca="1" si="14"/>
        <v>0</v>
      </c>
      <c r="AF192" s="88"/>
      <c r="AG192" s="88">
        <f t="shared" ca="1" si="15"/>
        <v>0</v>
      </c>
      <c r="AH192" s="88"/>
      <c r="AI192" s="88">
        <f t="shared" ca="1" si="16"/>
        <v>0</v>
      </c>
      <c r="AJ192" s="88"/>
      <c r="AK192" s="88">
        <f t="shared" ca="1" si="17"/>
        <v>0</v>
      </c>
      <c r="AL192" s="88"/>
      <c r="AM192" s="88">
        <f t="shared" ca="1" si="18"/>
        <v>0</v>
      </c>
      <c r="AN192" s="88"/>
      <c r="AO192" s="88">
        <f t="shared" ca="1" si="19"/>
        <v>0</v>
      </c>
      <c r="AP192" s="88"/>
      <c r="AQ192" s="88">
        <f t="shared" ca="1" si="20"/>
        <v>0</v>
      </c>
      <c r="AR192" s="88"/>
      <c r="AS192" s="65">
        <f t="shared" ca="1" si="29"/>
        <v>0</v>
      </c>
      <c r="AT192" s="88">
        <f t="shared" ca="1" si="21"/>
        <v>0</v>
      </c>
      <c r="AU192" s="88"/>
      <c r="AV192" s="88">
        <f t="shared" ca="1" si="22"/>
        <v>0</v>
      </c>
      <c r="AW192" s="88"/>
      <c r="AX192" s="88">
        <f t="shared" ca="1" si="23"/>
        <v>0</v>
      </c>
      <c r="AY192" s="88"/>
      <c r="AZ192" s="88">
        <f t="shared" ca="1" si="24"/>
        <v>0</v>
      </c>
      <c r="BA192" s="88"/>
      <c r="BB192" s="88">
        <f t="shared" ca="1" si="25"/>
        <v>0</v>
      </c>
      <c r="BC192" s="88"/>
      <c r="BD192" s="88">
        <f t="shared" ca="1" si="26"/>
        <v>0</v>
      </c>
      <c r="BE192" s="88"/>
      <c r="BF192" s="88">
        <f t="shared" ca="1" si="27"/>
        <v>0</v>
      </c>
      <c r="BG192" s="88"/>
      <c r="BH192" s="65">
        <f t="shared" ca="1" si="30"/>
        <v>0</v>
      </c>
    </row>
    <row r="193" spans="1:60" ht="31.95" customHeight="1" x14ac:dyDescent="0.3">
      <c r="A193" s="76">
        <v>902</v>
      </c>
      <c r="B193" s="88">
        <f t="shared" ca="1" si="0"/>
        <v>0</v>
      </c>
      <c r="C193" s="88"/>
      <c r="D193" s="88">
        <f t="shared" ca="1" si="1"/>
        <v>0</v>
      </c>
      <c r="E193" s="88"/>
      <c r="F193" s="88">
        <f t="shared" ca="1" si="2"/>
        <v>0</v>
      </c>
      <c r="G193" s="88"/>
      <c r="H193" s="88">
        <f t="shared" ca="1" si="3"/>
        <v>0</v>
      </c>
      <c r="I193" s="88"/>
      <c r="J193" s="88">
        <f t="shared" ca="1" si="4"/>
        <v>0</v>
      </c>
      <c r="K193" s="88"/>
      <c r="L193" s="88">
        <f t="shared" ca="1" si="5"/>
        <v>0</v>
      </c>
      <c r="M193" s="88"/>
      <c r="N193" s="88">
        <f t="shared" ca="1" si="6"/>
        <v>0</v>
      </c>
      <c r="O193" s="88"/>
      <c r="P193" s="88">
        <f t="shared" ca="1" si="7"/>
        <v>0</v>
      </c>
      <c r="Q193" s="88"/>
      <c r="R193" s="88">
        <f t="shared" ca="1" si="8"/>
        <v>0.33333333333333337</v>
      </c>
      <c r="S193" s="88"/>
      <c r="T193" s="88">
        <f t="shared" ca="1" si="9"/>
        <v>0</v>
      </c>
      <c r="U193" s="88"/>
      <c r="V193" s="88">
        <f t="shared" ca="1" si="10"/>
        <v>0</v>
      </c>
      <c r="W193" s="88"/>
      <c r="X193" s="88">
        <f t="shared" ca="1" si="11"/>
        <v>0</v>
      </c>
      <c r="Y193" s="88"/>
      <c r="Z193" s="88">
        <f t="shared" ca="1" si="12"/>
        <v>0</v>
      </c>
      <c r="AA193" s="88"/>
      <c r="AB193" s="88">
        <f t="shared" ca="1" si="13"/>
        <v>0</v>
      </c>
      <c r="AC193" s="88"/>
      <c r="AD193" s="65">
        <f t="shared" ca="1" si="28"/>
        <v>0.33333333333333337</v>
      </c>
      <c r="AE193" s="88">
        <f t="shared" ca="1" si="14"/>
        <v>0</v>
      </c>
      <c r="AF193" s="88"/>
      <c r="AG193" s="88">
        <f t="shared" ca="1" si="15"/>
        <v>0</v>
      </c>
      <c r="AH193" s="88"/>
      <c r="AI193" s="88">
        <f t="shared" ca="1" si="16"/>
        <v>0</v>
      </c>
      <c r="AJ193" s="88"/>
      <c r="AK193" s="88">
        <f t="shared" ca="1" si="17"/>
        <v>0</v>
      </c>
      <c r="AL193" s="88"/>
      <c r="AM193" s="88">
        <f t="shared" ca="1" si="18"/>
        <v>0</v>
      </c>
      <c r="AN193" s="88"/>
      <c r="AO193" s="88">
        <f t="shared" ca="1" si="19"/>
        <v>0</v>
      </c>
      <c r="AP193" s="88"/>
      <c r="AQ193" s="88">
        <f t="shared" ca="1" si="20"/>
        <v>0</v>
      </c>
      <c r="AR193" s="88"/>
      <c r="AS193" s="65">
        <f t="shared" ca="1" si="29"/>
        <v>0</v>
      </c>
      <c r="AT193" s="88">
        <f t="shared" ca="1" si="21"/>
        <v>0</v>
      </c>
      <c r="AU193" s="88"/>
      <c r="AV193" s="88">
        <f t="shared" ca="1" si="22"/>
        <v>0</v>
      </c>
      <c r="AW193" s="88"/>
      <c r="AX193" s="88">
        <f t="shared" ca="1" si="23"/>
        <v>0</v>
      </c>
      <c r="AY193" s="88"/>
      <c r="AZ193" s="88">
        <f t="shared" ca="1" si="24"/>
        <v>0</v>
      </c>
      <c r="BA193" s="88"/>
      <c r="BB193" s="88">
        <f t="shared" ca="1" si="25"/>
        <v>0</v>
      </c>
      <c r="BC193" s="88"/>
      <c r="BD193" s="88">
        <f t="shared" ca="1" si="26"/>
        <v>0</v>
      </c>
      <c r="BE193" s="88"/>
      <c r="BF193" s="88">
        <f t="shared" ca="1" si="27"/>
        <v>0</v>
      </c>
      <c r="BG193" s="88"/>
      <c r="BH193" s="65">
        <f t="shared" ca="1" si="30"/>
        <v>0</v>
      </c>
    </row>
    <row r="200" spans="1:60" ht="14.4" customHeight="1" x14ac:dyDescent="0.3"/>
    <row r="201" spans="1:60" ht="15" customHeight="1" x14ac:dyDescent="0.3"/>
  </sheetData>
  <mergeCells count="1728">
    <mergeCell ref="Q174:Q175"/>
    <mergeCell ref="S174:S175"/>
    <mergeCell ref="U174:U175"/>
    <mergeCell ref="W174:W175"/>
    <mergeCell ref="Y174:Y175"/>
    <mergeCell ref="AA174:AA175"/>
    <mergeCell ref="AC174:AC175"/>
    <mergeCell ref="AF174:AF175"/>
    <mergeCell ref="AH174:AH175"/>
    <mergeCell ref="AJ174:AJ175"/>
    <mergeCell ref="AL174:AL175"/>
    <mergeCell ref="AN174:AN175"/>
    <mergeCell ref="AP174:AP175"/>
    <mergeCell ref="AR174:AR175"/>
    <mergeCell ref="AU174:AU175"/>
    <mergeCell ref="AW174:AW175"/>
    <mergeCell ref="AY174:AY175"/>
    <mergeCell ref="BA174:BA175"/>
    <mergeCell ref="BC174:BC175"/>
    <mergeCell ref="BE174:BE175"/>
    <mergeCell ref="BG174:BG175"/>
    <mergeCell ref="BH174:BH175"/>
    <mergeCell ref="AD174:AD175"/>
    <mergeCell ref="AS174:AS175"/>
    <mergeCell ref="Q170:Q171"/>
    <mergeCell ref="S170:S171"/>
    <mergeCell ref="U170:U171"/>
    <mergeCell ref="W170:W171"/>
    <mergeCell ref="Y170:Y171"/>
    <mergeCell ref="AA170:AA171"/>
    <mergeCell ref="AC170:AC171"/>
    <mergeCell ref="AF170:AF171"/>
    <mergeCell ref="AH170:AH171"/>
    <mergeCell ref="AJ170:AJ171"/>
    <mergeCell ref="AL170:AL171"/>
    <mergeCell ref="AN170:AN171"/>
    <mergeCell ref="AP170:AP171"/>
    <mergeCell ref="AR170:AR171"/>
    <mergeCell ref="AU170:AU171"/>
    <mergeCell ref="AW170:AW171"/>
    <mergeCell ref="AY170:AY171"/>
    <mergeCell ref="BA170:BA171"/>
    <mergeCell ref="BC170:BC171"/>
    <mergeCell ref="BE170:BE171"/>
    <mergeCell ref="BG170:BG171"/>
    <mergeCell ref="BH170:BH171"/>
    <mergeCell ref="A174:A175"/>
    <mergeCell ref="C174:C175"/>
    <mergeCell ref="E174:E175"/>
    <mergeCell ref="G174:G175"/>
    <mergeCell ref="I174:I175"/>
    <mergeCell ref="K174:K175"/>
    <mergeCell ref="M174:M175"/>
    <mergeCell ref="O174:O175"/>
    <mergeCell ref="A170:A171"/>
    <mergeCell ref="C170:C171"/>
    <mergeCell ref="E170:E171"/>
    <mergeCell ref="G170:G171"/>
    <mergeCell ref="I170:I171"/>
    <mergeCell ref="K170:K171"/>
    <mergeCell ref="M170:M171"/>
    <mergeCell ref="O170:O171"/>
    <mergeCell ref="A178:A179"/>
    <mergeCell ref="C178:C179"/>
    <mergeCell ref="E178:E179"/>
    <mergeCell ref="G178:G179"/>
    <mergeCell ref="I178:I179"/>
    <mergeCell ref="K178:K179"/>
    <mergeCell ref="M178:M179"/>
    <mergeCell ref="O178:O179"/>
    <mergeCell ref="BG5:BG6"/>
    <mergeCell ref="BH5:BH6"/>
    <mergeCell ref="AJ5:AJ6"/>
    <mergeCell ref="AL5:AL6"/>
    <mergeCell ref="AN5:AN6"/>
    <mergeCell ref="AP5:AP6"/>
    <mergeCell ref="AR5:AR6"/>
    <mergeCell ref="AU5:AU6"/>
    <mergeCell ref="AW5:AW6"/>
    <mergeCell ref="AY5:AY6"/>
    <mergeCell ref="Q5:Q6"/>
    <mergeCell ref="S5:S6"/>
    <mergeCell ref="U5:U6"/>
    <mergeCell ref="W5:W6"/>
    <mergeCell ref="Y5:Y6"/>
    <mergeCell ref="AA5:AA6"/>
    <mergeCell ref="AC5:AC6"/>
    <mergeCell ref="AF5:AF6"/>
    <mergeCell ref="AH5:AH6"/>
    <mergeCell ref="BA5:BA6"/>
    <mergeCell ref="BC5:BC6"/>
    <mergeCell ref="BE5:BE6"/>
    <mergeCell ref="AD5:AD6"/>
    <mergeCell ref="AS5:AS6"/>
    <mergeCell ref="B2:C2"/>
    <mergeCell ref="O5:O6"/>
    <mergeCell ref="A5:A6"/>
    <mergeCell ref="C5:C6"/>
    <mergeCell ref="E5:E6"/>
    <mergeCell ref="G5:G6"/>
    <mergeCell ref="I5:I6"/>
    <mergeCell ref="K5:K6"/>
    <mergeCell ref="M5:M6"/>
    <mergeCell ref="D2:E2"/>
    <mergeCell ref="F2:G2"/>
    <mergeCell ref="H2:I2"/>
    <mergeCell ref="J2:K2"/>
    <mergeCell ref="L2:M2"/>
    <mergeCell ref="N2:O2"/>
    <mergeCell ref="BF2:BG2"/>
    <mergeCell ref="AT2:AU2"/>
    <mergeCell ref="AV2:AW2"/>
    <mergeCell ref="AO2:AP2"/>
    <mergeCell ref="AQ2:AR2"/>
    <mergeCell ref="AE2:AF2"/>
    <mergeCell ref="AG2:AH2"/>
    <mergeCell ref="AI2:AJ2"/>
    <mergeCell ref="AK2:AL2"/>
    <mergeCell ref="AM2:AN2"/>
    <mergeCell ref="T2:U2"/>
    <mergeCell ref="V2:W2"/>
    <mergeCell ref="X2:Y2"/>
    <mergeCell ref="Z2:AA2"/>
    <mergeCell ref="AB2:AC2"/>
    <mergeCell ref="P2:Q2"/>
    <mergeCell ref="R2:S2"/>
    <mergeCell ref="A9:A10"/>
    <mergeCell ref="C9:C10"/>
    <mergeCell ref="E9:E10"/>
    <mergeCell ref="G9:G10"/>
    <mergeCell ref="I9:I10"/>
    <mergeCell ref="K9:K10"/>
    <mergeCell ref="M9:M10"/>
    <mergeCell ref="O9:O10"/>
    <mergeCell ref="AX2:AY2"/>
    <mergeCell ref="AZ2:BA2"/>
    <mergeCell ref="BB2:BC2"/>
    <mergeCell ref="BD2:BE2"/>
    <mergeCell ref="A13:A14"/>
    <mergeCell ref="C13:C14"/>
    <mergeCell ref="E13:E14"/>
    <mergeCell ref="G13:G14"/>
    <mergeCell ref="I13:I14"/>
    <mergeCell ref="K13:K14"/>
    <mergeCell ref="M13:M14"/>
    <mergeCell ref="O13:O14"/>
    <mergeCell ref="BG9:BG10"/>
    <mergeCell ref="BH9:BH10"/>
    <mergeCell ref="AD9:AD10"/>
    <mergeCell ref="AP9:AP10"/>
    <mergeCell ref="AR9:AR10"/>
    <mergeCell ref="AU9:AU10"/>
    <mergeCell ref="AW9:AW10"/>
    <mergeCell ref="AY9:AY10"/>
    <mergeCell ref="BA9:BA10"/>
    <mergeCell ref="BC9:BC10"/>
    <mergeCell ref="BE9:BE10"/>
    <mergeCell ref="Y9:Y10"/>
    <mergeCell ref="AA9:AA10"/>
    <mergeCell ref="AC9:AC10"/>
    <mergeCell ref="AF9:AF10"/>
    <mergeCell ref="AH9:AH10"/>
    <mergeCell ref="AJ9:AJ10"/>
    <mergeCell ref="AL9:AL10"/>
    <mergeCell ref="AN9:AN10"/>
    <mergeCell ref="Q9:Q10"/>
    <mergeCell ref="S9:S10"/>
    <mergeCell ref="U9:U10"/>
    <mergeCell ref="W9:W10"/>
    <mergeCell ref="BH13:BH14"/>
    <mergeCell ref="A17:A18"/>
    <mergeCell ref="C17:C18"/>
    <mergeCell ref="E17:E18"/>
    <mergeCell ref="G17:G18"/>
    <mergeCell ref="I17:I18"/>
    <mergeCell ref="K17:K18"/>
    <mergeCell ref="M17:M18"/>
    <mergeCell ref="O17:O18"/>
    <mergeCell ref="AF13:AF14"/>
    <mergeCell ref="AH13:AH14"/>
    <mergeCell ref="AJ13:AJ14"/>
    <mergeCell ref="AL13:AL14"/>
    <mergeCell ref="AN13:AN14"/>
    <mergeCell ref="AP13:AP14"/>
    <mergeCell ref="AR13:AR14"/>
    <mergeCell ref="AU13:AU14"/>
    <mergeCell ref="Q13:Q14"/>
    <mergeCell ref="S13:S14"/>
    <mergeCell ref="U13:U14"/>
    <mergeCell ref="W13:W14"/>
    <mergeCell ref="Y13:Y14"/>
    <mergeCell ref="AA13:AA14"/>
    <mergeCell ref="AC13:AC14"/>
    <mergeCell ref="BA13:BA14"/>
    <mergeCell ref="BC13:BC14"/>
    <mergeCell ref="BE13:BE14"/>
    <mergeCell ref="BG13:BG14"/>
    <mergeCell ref="AD13:AD14"/>
    <mergeCell ref="AS13:AS14"/>
    <mergeCell ref="AW13:AW14"/>
    <mergeCell ref="AY13:AY14"/>
    <mergeCell ref="BH17:BH18"/>
    <mergeCell ref="A21:A22"/>
    <mergeCell ref="C21:C22"/>
    <mergeCell ref="E21:E22"/>
    <mergeCell ref="G21:G22"/>
    <mergeCell ref="I21:I22"/>
    <mergeCell ref="K21:K22"/>
    <mergeCell ref="M21:M22"/>
    <mergeCell ref="O21:O22"/>
    <mergeCell ref="AN17:AN18"/>
    <mergeCell ref="AP17:AP18"/>
    <mergeCell ref="AR17:AR18"/>
    <mergeCell ref="AU17:AU18"/>
    <mergeCell ref="AW17:AW18"/>
    <mergeCell ref="AY17:AY18"/>
    <mergeCell ref="BA17:BA18"/>
    <mergeCell ref="BC17:BC18"/>
    <mergeCell ref="W17:W18"/>
    <mergeCell ref="Y17:Y18"/>
    <mergeCell ref="AA17:AA18"/>
    <mergeCell ref="AC17:AC18"/>
    <mergeCell ref="AF17:AF18"/>
    <mergeCell ref="AH17:AH18"/>
    <mergeCell ref="AJ17:AJ18"/>
    <mergeCell ref="AL17:AL18"/>
    <mergeCell ref="Q17:Q18"/>
    <mergeCell ref="S17:S18"/>
    <mergeCell ref="BE17:BE18"/>
    <mergeCell ref="BG17:BG18"/>
    <mergeCell ref="AD17:AD18"/>
    <mergeCell ref="U17:U18"/>
    <mergeCell ref="BG21:BG22"/>
    <mergeCell ref="BH21:BH22"/>
    <mergeCell ref="A25:A26"/>
    <mergeCell ref="C25:C26"/>
    <mergeCell ref="E25:E26"/>
    <mergeCell ref="G25:G26"/>
    <mergeCell ref="I25:I26"/>
    <mergeCell ref="K25:K26"/>
    <mergeCell ref="M25:M26"/>
    <mergeCell ref="O25:O26"/>
    <mergeCell ref="AF21:AF22"/>
    <mergeCell ref="AH21:AH22"/>
    <mergeCell ref="AJ21:AJ22"/>
    <mergeCell ref="AL21:AL22"/>
    <mergeCell ref="AN21:AN22"/>
    <mergeCell ref="AP21:AP22"/>
    <mergeCell ref="AR21:AR22"/>
    <mergeCell ref="Q21:Q22"/>
    <mergeCell ref="S21:S22"/>
    <mergeCell ref="U21:U22"/>
    <mergeCell ref="W21:W22"/>
    <mergeCell ref="Y21:Y22"/>
    <mergeCell ref="AA21:AA22"/>
    <mergeCell ref="AC21:AC22"/>
    <mergeCell ref="AU21:AU22"/>
    <mergeCell ref="AW21:AW22"/>
    <mergeCell ref="AY21:AY22"/>
    <mergeCell ref="BA21:BA22"/>
    <mergeCell ref="BC21:BC22"/>
    <mergeCell ref="BE21:BE22"/>
    <mergeCell ref="AD25:AD26"/>
    <mergeCell ref="Q25:Q26"/>
    <mergeCell ref="S25:S26"/>
    <mergeCell ref="BG25:BG26"/>
    <mergeCell ref="BH25:BH26"/>
    <mergeCell ref="A29:A30"/>
    <mergeCell ref="C29:C30"/>
    <mergeCell ref="E29:E30"/>
    <mergeCell ref="G29:G30"/>
    <mergeCell ref="I29:I30"/>
    <mergeCell ref="K29:K30"/>
    <mergeCell ref="M29:M30"/>
    <mergeCell ref="O29:O30"/>
    <mergeCell ref="AL25:AL26"/>
    <mergeCell ref="AN25:AN26"/>
    <mergeCell ref="AP25:AP26"/>
    <mergeCell ref="AR25:AR26"/>
    <mergeCell ref="AU25:AU26"/>
    <mergeCell ref="AW25:AW26"/>
    <mergeCell ref="AY25:AY26"/>
    <mergeCell ref="BA25:BA26"/>
    <mergeCell ref="U25:U26"/>
    <mergeCell ref="W25:W26"/>
    <mergeCell ref="Y25:Y26"/>
    <mergeCell ref="AA25:AA26"/>
    <mergeCell ref="AC25:AC26"/>
    <mergeCell ref="AF25:AF26"/>
    <mergeCell ref="AH25:AH26"/>
    <mergeCell ref="AJ25:AJ26"/>
    <mergeCell ref="BE25:BE26"/>
    <mergeCell ref="BC25:BC26"/>
    <mergeCell ref="AS25:AS26"/>
    <mergeCell ref="BE29:BE30"/>
    <mergeCell ref="BG29:BG30"/>
    <mergeCell ref="BH29:BH30"/>
    <mergeCell ref="AC29:AC30"/>
    <mergeCell ref="AF29:AF30"/>
    <mergeCell ref="AH29:AH30"/>
    <mergeCell ref="AJ29:AJ30"/>
    <mergeCell ref="AL29:AL30"/>
    <mergeCell ref="AN29:AN30"/>
    <mergeCell ref="AP29:AP30"/>
    <mergeCell ref="AR29:AR30"/>
    <mergeCell ref="Q29:Q30"/>
    <mergeCell ref="S29:S30"/>
    <mergeCell ref="U29:U30"/>
    <mergeCell ref="W29:W30"/>
    <mergeCell ref="Y29:Y30"/>
    <mergeCell ref="AA29:AA30"/>
    <mergeCell ref="AD29:AD30"/>
    <mergeCell ref="AS29:AS30"/>
    <mergeCell ref="AU29:AU30"/>
    <mergeCell ref="AW29:AW30"/>
    <mergeCell ref="AY29:AY30"/>
    <mergeCell ref="BA29:BA30"/>
    <mergeCell ref="BC29:BC30"/>
    <mergeCell ref="A33:A34"/>
    <mergeCell ref="C33:C34"/>
    <mergeCell ref="E33:E34"/>
    <mergeCell ref="G33:G34"/>
    <mergeCell ref="I33:I34"/>
    <mergeCell ref="K33:K34"/>
    <mergeCell ref="M33:M34"/>
    <mergeCell ref="O33:O34"/>
    <mergeCell ref="BH33:BH34"/>
    <mergeCell ref="A49:A50"/>
    <mergeCell ref="C49:C50"/>
    <mergeCell ref="E49:E50"/>
    <mergeCell ref="G49:G50"/>
    <mergeCell ref="I49:I50"/>
    <mergeCell ref="K49:K50"/>
    <mergeCell ref="M49:M50"/>
    <mergeCell ref="O49:O50"/>
    <mergeCell ref="AP33:AP34"/>
    <mergeCell ref="AR33:AR34"/>
    <mergeCell ref="AU33:AU34"/>
    <mergeCell ref="AW33:AW34"/>
    <mergeCell ref="AY33:AY34"/>
    <mergeCell ref="BA33:BA34"/>
    <mergeCell ref="BC33:BC34"/>
    <mergeCell ref="BE33:BE34"/>
    <mergeCell ref="Y33:Y34"/>
    <mergeCell ref="AA33:AA34"/>
    <mergeCell ref="AC33:AC34"/>
    <mergeCell ref="AF33:AF34"/>
    <mergeCell ref="AJ33:AJ34"/>
    <mergeCell ref="AL33:AL34"/>
    <mergeCell ref="AN33:AN34"/>
    <mergeCell ref="Q33:Q34"/>
    <mergeCell ref="S33:S34"/>
    <mergeCell ref="U33:U34"/>
    <mergeCell ref="W33:W34"/>
    <mergeCell ref="BG33:BG34"/>
    <mergeCell ref="AD33:AD34"/>
    <mergeCell ref="AH33:AH34"/>
    <mergeCell ref="BH49:BH50"/>
    <mergeCell ref="A53:A54"/>
    <mergeCell ref="C53:C54"/>
    <mergeCell ref="E53:E54"/>
    <mergeCell ref="G53:G54"/>
    <mergeCell ref="I53:I54"/>
    <mergeCell ref="K53:K54"/>
    <mergeCell ref="M53:M54"/>
    <mergeCell ref="O53:O54"/>
    <mergeCell ref="AF49:AF50"/>
    <mergeCell ref="AH49:AH50"/>
    <mergeCell ref="AJ49:AJ50"/>
    <mergeCell ref="AL49:AL50"/>
    <mergeCell ref="AN49:AN50"/>
    <mergeCell ref="AP49:AP50"/>
    <mergeCell ref="AR49:AR50"/>
    <mergeCell ref="AU49:AU50"/>
    <mergeCell ref="Q49:Q50"/>
    <mergeCell ref="S49:S50"/>
    <mergeCell ref="U49:U50"/>
    <mergeCell ref="W49:W50"/>
    <mergeCell ref="Y49:Y50"/>
    <mergeCell ref="AA49:AA50"/>
    <mergeCell ref="AC49:AC50"/>
    <mergeCell ref="BC49:BC50"/>
    <mergeCell ref="BE49:BE50"/>
    <mergeCell ref="BG49:BG50"/>
    <mergeCell ref="AW49:AW50"/>
    <mergeCell ref="AY49:AY50"/>
    <mergeCell ref="BA49:BA50"/>
    <mergeCell ref="AD49:AD50"/>
    <mergeCell ref="AS49:AS50"/>
    <mergeCell ref="BE53:BE54"/>
    <mergeCell ref="BG53:BG54"/>
    <mergeCell ref="BH53:BH54"/>
    <mergeCell ref="A57:A58"/>
    <mergeCell ref="C57:C58"/>
    <mergeCell ref="E57:E58"/>
    <mergeCell ref="G57:G58"/>
    <mergeCell ref="I57:I58"/>
    <mergeCell ref="K57:K58"/>
    <mergeCell ref="M57:M58"/>
    <mergeCell ref="O57:O58"/>
    <mergeCell ref="AN53:AN54"/>
    <mergeCell ref="AP53:AP54"/>
    <mergeCell ref="AR53:AR54"/>
    <mergeCell ref="AU53:AU54"/>
    <mergeCell ref="AW53:AW54"/>
    <mergeCell ref="AY53:AY54"/>
    <mergeCell ref="BA53:BA54"/>
    <mergeCell ref="BC53:BC54"/>
    <mergeCell ref="W53:W54"/>
    <mergeCell ref="Y53:Y54"/>
    <mergeCell ref="AA53:AA54"/>
    <mergeCell ref="AC53:AC54"/>
    <mergeCell ref="AF53:AF54"/>
    <mergeCell ref="AH53:AH54"/>
    <mergeCell ref="AJ53:AJ54"/>
    <mergeCell ref="AL53:AL54"/>
    <mergeCell ref="Q53:Q54"/>
    <mergeCell ref="S53:S54"/>
    <mergeCell ref="U53:U54"/>
    <mergeCell ref="AS57:AS58"/>
    <mergeCell ref="AD57:AD58"/>
    <mergeCell ref="BG57:BG58"/>
    <mergeCell ref="BH57:BH58"/>
    <mergeCell ref="A61:A62"/>
    <mergeCell ref="C61:C62"/>
    <mergeCell ref="E61:E62"/>
    <mergeCell ref="G61:G62"/>
    <mergeCell ref="I61:I62"/>
    <mergeCell ref="K61:K62"/>
    <mergeCell ref="M61:M62"/>
    <mergeCell ref="O61:O62"/>
    <mergeCell ref="AF57:AF58"/>
    <mergeCell ref="AH57:AH58"/>
    <mergeCell ref="AJ57:AJ58"/>
    <mergeCell ref="AL57:AL58"/>
    <mergeCell ref="AN57:AN58"/>
    <mergeCell ref="AP57:AP58"/>
    <mergeCell ref="AR57:AR58"/>
    <mergeCell ref="Q57:Q58"/>
    <mergeCell ref="S57:S58"/>
    <mergeCell ref="U57:U58"/>
    <mergeCell ref="W57:W58"/>
    <mergeCell ref="Y57:Y58"/>
    <mergeCell ref="AA57:AA58"/>
    <mergeCell ref="AC57:AC58"/>
    <mergeCell ref="AU57:AU58"/>
    <mergeCell ref="AW57:AW58"/>
    <mergeCell ref="BE57:BE58"/>
    <mergeCell ref="BC61:BC62"/>
    <mergeCell ref="AU65:AU66"/>
    <mergeCell ref="AW65:AW66"/>
    <mergeCell ref="AY65:AY66"/>
    <mergeCell ref="BA65:BA66"/>
    <mergeCell ref="AH61:AH62"/>
    <mergeCell ref="AJ61:AJ62"/>
    <mergeCell ref="AJ65:AJ66"/>
    <mergeCell ref="AL65:AL66"/>
    <mergeCell ref="AN65:AN66"/>
    <mergeCell ref="AP65:AP66"/>
    <mergeCell ref="AR65:AR66"/>
    <mergeCell ref="AY57:AY58"/>
    <mergeCell ref="BA57:BA58"/>
    <mergeCell ref="BC57:BC58"/>
    <mergeCell ref="BE61:BE62"/>
    <mergeCell ref="AS61:AS62"/>
    <mergeCell ref="BG61:BG62"/>
    <mergeCell ref="BH61:BH62"/>
    <mergeCell ref="A65:A66"/>
    <mergeCell ref="C65:C66"/>
    <mergeCell ref="E65:E66"/>
    <mergeCell ref="G65:G66"/>
    <mergeCell ref="I65:I66"/>
    <mergeCell ref="K65:K66"/>
    <mergeCell ref="M65:M66"/>
    <mergeCell ref="O65:O66"/>
    <mergeCell ref="AL61:AL62"/>
    <mergeCell ref="AN61:AN62"/>
    <mergeCell ref="AP61:AP62"/>
    <mergeCell ref="AR61:AR62"/>
    <mergeCell ref="AU61:AU62"/>
    <mergeCell ref="AW61:AW62"/>
    <mergeCell ref="AY61:AY62"/>
    <mergeCell ref="BA61:BA62"/>
    <mergeCell ref="U61:U62"/>
    <mergeCell ref="W61:W62"/>
    <mergeCell ref="Y61:Y62"/>
    <mergeCell ref="AA61:AA62"/>
    <mergeCell ref="AC61:AC62"/>
    <mergeCell ref="BE65:BE66"/>
    <mergeCell ref="AF61:AF62"/>
    <mergeCell ref="A69:A70"/>
    <mergeCell ref="C69:C70"/>
    <mergeCell ref="E69:E70"/>
    <mergeCell ref="G69:G70"/>
    <mergeCell ref="I69:I70"/>
    <mergeCell ref="K69:K70"/>
    <mergeCell ref="M69:M70"/>
    <mergeCell ref="O69:O70"/>
    <mergeCell ref="S65:S66"/>
    <mergeCell ref="BC65:BC66"/>
    <mergeCell ref="AN69:AN70"/>
    <mergeCell ref="AP69:AP70"/>
    <mergeCell ref="AR69:AR70"/>
    <mergeCell ref="AU69:AU70"/>
    <mergeCell ref="AW69:AW70"/>
    <mergeCell ref="S69:S70"/>
    <mergeCell ref="U69:U70"/>
    <mergeCell ref="W69:W70"/>
    <mergeCell ref="AS65:AS66"/>
    <mergeCell ref="BG69:BG70"/>
    <mergeCell ref="AS73:AS74"/>
    <mergeCell ref="BE69:BE70"/>
    <mergeCell ref="AF69:AF70"/>
    <mergeCell ref="AH69:AH70"/>
    <mergeCell ref="AJ69:AJ70"/>
    <mergeCell ref="BG65:BG66"/>
    <mergeCell ref="BH65:BH66"/>
    <mergeCell ref="AC65:AC66"/>
    <mergeCell ref="AF65:AF66"/>
    <mergeCell ref="AH65:AH66"/>
    <mergeCell ref="U65:U66"/>
    <mergeCell ref="W65:W66"/>
    <mergeCell ref="Y65:Y66"/>
    <mergeCell ref="AA65:AA66"/>
    <mergeCell ref="AD65:AD66"/>
    <mergeCell ref="BC77:BC78"/>
    <mergeCell ref="AU73:AU74"/>
    <mergeCell ref="BC85:BC86"/>
    <mergeCell ref="AL81:AL82"/>
    <mergeCell ref="AN81:AN82"/>
    <mergeCell ref="AP81:AP82"/>
    <mergeCell ref="AL69:AL70"/>
    <mergeCell ref="BC69:BC70"/>
    <mergeCell ref="AW77:AW78"/>
    <mergeCell ref="AD85:AD86"/>
    <mergeCell ref="BC81:BC82"/>
    <mergeCell ref="AU81:AU82"/>
    <mergeCell ref="AW73:AW74"/>
    <mergeCell ref="Y77:Y78"/>
    <mergeCell ref="AA77:AA78"/>
    <mergeCell ref="AC77:AC78"/>
    <mergeCell ref="AF77:AF78"/>
    <mergeCell ref="AR81:AR82"/>
    <mergeCell ref="AH85:AH86"/>
    <mergeCell ref="AJ85:AJ86"/>
    <mergeCell ref="AS69:AS70"/>
    <mergeCell ref="AR85:AR86"/>
    <mergeCell ref="AY77:AY78"/>
    <mergeCell ref="BA77:BA78"/>
    <mergeCell ref="AH77:AH78"/>
    <mergeCell ref="W81:W82"/>
    <mergeCell ref="BA85:BA86"/>
    <mergeCell ref="BE93:BE94"/>
    <mergeCell ref="BH85:BH86"/>
    <mergeCell ref="BC101:BC102"/>
    <mergeCell ref="BE89:BE90"/>
    <mergeCell ref="AW89:AW90"/>
    <mergeCell ref="AY89:AY90"/>
    <mergeCell ref="Q89:Q90"/>
    <mergeCell ref="S89:S90"/>
    <mergeCell ref="AS81:AS82"/>
    <mergeCell ref="AW81:AW82"/>
    <mergeCell ref="AY81:AY82"/>
    <mergeCell ref="AF81:AF82"/>
    <mergeCell ref="AH81:AH82"/>
    <mergeCell ref="AJ77:AJ78"/>
    <mergeCell ref="AL77:AL78"/>
    <mergeCell ref="BE101:BE102"/>
    <mergeCell ref="AR101:AR102"/>
    <mergeCell ref="BE77:BE78"/>
    <mergeCell ref="AF73:AF74"/>
    <mergeCell ref="AH73:AH74"/>
    <mergeCell ref="AJ73:AJ74"/>
    <mergeCell ref="AL73:AL74"/>
    <mergeCell ref="AN73:AN74"/>
    <mergeCell ref="AP73:AP74"/>
    <mergeCell ref="AR73:AR74"/>
    <mergeCell ref="BA89:BA90"/>
    <mergeCell ref="Q73:Q74"/>
    <mergeCell ref="BG89:BG90"/>
    <mergeCell ref="BE81:BE82"/>
    <mergeCell ref="AW85:AW86"/>
    <mergeCell ref="BH69:BH70"/>
    <mergeCell ref="AY73:AY74"/>
    <mergeCell ref="BA73:BA74"/>
    <mergeCell ref="AY69:AY70"/>
    <mergeCell ref="BA69:BA70"/>
    <mergeCell ref="AH89:AH90"/>
    <mergeCell ref="AW105:AW106"/>
    <mergeCell ref="AF97:AF98"/>
    <mergeCell ref="AS109:AS110"/>
    <mergeCell ref="AL97:AL98"/>
    <mergeCell ref="AN97:AN98"/>
    <mergeCell ref="BE85:BE86"/>
    <mergeCell ref="BC89:BC90"/>
    <mergeCell ref="BG73:BG74"/>
    <mergeCell ref="BH73:BH74"/>
    <mergeCell ref="BG77:BG78"/>
    <mergeCell ref="BH77:BH78"/>
    <mergeCell ref="BC73:BC74"/>
    <mergeCell ref="BE73:BE74"/>
    <mergeCell ref="AN89:AN90"/>
    <mergeCell ref="AJ81:AJ82"/>
    <mergeCell ref="AS77:AS78"/>
    <mergeCell ref="AN77:AN78"/>
    <mergeCell ref="AN85:AN86"/>
    <mergeCell ref="AP77:AP78"/>
    <mergeCell ref="AR77:AR78"/>
    <mergeCell ref="AU77:AU78"/>
    <mergeCell ref="U85:U86"/>
    <mergeCell ref="W85:W86"/>
    <mergeCell ref="AF89:AF90"/>
    <mergeCell ref="BH81:BH82"/>
    <mergeCell ref="AC81:AC82"/>
    <mergeCell ref="S81:S82"/>
    <mergeCell ref="BG85:BG86"/>
    <mergeCell ref="AF85:AF86"/>
    <mergeCell ref="BG81:BG82"/>
    <mergeCell ref="BA81:BA82"/>
    <mergeCell ref="W77:W78"/>
    <mergeCell ref="AS85:AS86"/>
    <mergeCell ref="G73:G74"/>
    <mergeCell ref="I73:I74"/>
    <mergeCell ref="K73:K74"/>
    <mergeCell ref="M73:M74"/>
    <mergeCell ref="O73:O74"/>
    <mergeCell ref="A73:A74"/>
    <mergeCell ref="C73:C74"/>
    <mergeCell ref="E73:E74"/>
    <mergeCell ref="G77:G78"/>
    <mergeCell ref="AP85:AP86"/>
    <mergeCell ref="AU85:AU86"/>
    <mergeCell ref="AS89:AS90"/>
    <mergeCell ref="AR89:AR90"/>
    <mergeCell ref="AY85:AY86"/>
    <mergeCell ref="I77:I78"/>
    <mergeCell ref="K77:K78"/>
    <mergeCell ref="I81:I82"/>
    <mergeCell ref="A89:A90"/>
    <mergeCell ref="C89:C90"/>
    <mergeCell ref="E89:E90"/>
    <mergeCell ref="G89:G90"/>
    <mergeCell ref="I89:I90"/>
    <mergeCell ref="K89:K90"/>
    <mergeCell ref="M89:M90"/>
    <mergeCell ref="O89:O90"/>
    <mergeCell ref="A85:A86"/>
    <mergeCell ref="C85:C86"/>
    <mergeCell ref="E85:E86"/>
    <mergeCell ref="G85:G86"/>
    <mergeCell ref="I85:I86"/>
    <mergeCell ref="K85:K86"/>
    <mergeCell ref="M85:M86"/>
    <mergeCell ref="O85:O86"/>
    <mergeCell ref="A81:A82"/>
    <mergeCell ref="C81:C82"/>
    <mergeCell ref="E81:E82"/>
    <mergeCell ref="A77:A78"/>
    <mergeCell ref="C77:C78"/>
    <mergeCell ref="E77:E78"/>
    <mergeCell ref="M77:M78"/>
    <mergeCell ref="G81:G82"/>
    <mergeCell ref="O81:O82"/>
    <mergeCell ref="O77:O78"/>
    <mergeCell ref="K81:K82"/>
    <mergeCell ref="M81:M82"/>
    <mergeCell ref="A93:A94"/>
    <mergeCell ref="C93:C94"/>
    <mergeCell ref="E93:E94"/>
    <mergeCell ref="G93:G94"/>
    <mergeCell ref="I93:I94"/>
    <mergeCell ref="K93:K94"/>
    <mergeCell ref="M93:M94"/>
    <mergeCell ref="O93:O94"/>
    <mergeCell ref="I97:I98"/>
    <mergeCell ref="A97:A98"/>
    <mergeCell ref="C97:C98"/>
    <mergeCell ref="E97:E98"/>
    <mergeCell ref="G97:G98"/>
    <mergeCell ref="K97:K98"/>
    <mergeCell ref="M97:M98"/>
    <mergeCell ref="O97:O98"/>
    <mergeCell ref="BC97:BC98"/>
    <mergeCell ref="BE105:BE106"/>
    <mergeCell ref="AU105:AU106"/>
    <mergeCell ref="AC113:AC114"/>
    <mergeCell ref="AY109:AY110"/>
    <mergeCell ref="AA109:AA110"/>
    <mergeCell ref="AY113:AY114"/>
    <mergeCell ref="BA113:BA114"/>
    <mergeCell ref="AR93:AR94"/>
    <mergeCell ref="AU113:AU114"/>
    <mergeCell ref="AW113:AW114"/>
    <mergeCell ref="AU109:AU110"/>
    <mergeCell ref="AW109:AW110"/>
    <mergeCell ref="AW101:AW102"/>
    <mergeCell ref="AP109:AP110"/>
    <mergeCell ref="AR109:AR110"/>
    <mergeCell ref="AR105:AR106"/>
    <mergeCell ref="S113:S114"/>
    <mergeCell ref="Q113:Q114"/>
    <mergeCell ref="AJ113:AJ114"/>
    <mergeCell ref="AL113:AL114"/>
    <mergeCell ref="BC105:BC106"/>
    <mergeCell ref="W113:W114"/>
    <mergeCell ref="AF113:AF114"/>
    <mergeCell ref="BE113:BE114"/>
    <mergeCell ref="BG113:BG114"/>
    <mergeCell ref="BE97:BE98"/>
    <mergeCell ref="BG93:BG94"/>
    <mergeCell ref="BG105:BG106"/>
    <mergeCell ref="BG101:BG102"/>
    <mergeCell ref="AJ109:AJ110"/>
    <mergeCell ref="AL109:AL110"/>
    <mergeCell ref="AN109:AN110"/>
    <mergeCell ref="AP105:AP106"/>
    <mergeCell ref="AL105:AL106"/>
    <mergeCell ref="S101:S102"/>
    <mergeCell ref="U101:U102"/>
    <mergeCell ref="W101:W102"/>
    <mergeCell ref="AD93:AD94"/>
    <mergeCell ref="AP97:AP98"/>
    <mergeCell ref="AR97:AR98"/>
    <mergeCell ref="AH97:AH98"/>
    <mergeCell ref="AJ97:AJ98"/>
    <mergeCell ref="AS93:AS94"/>
    <mergeCell ref="AH93:AH94"/>
    <mergeCell ref="AL101:AL102"/>
    <mergeCell ref="AN101:AN102"/>
    <mergeCell ref="BA97:BA98"/>
    <mergeCell ref="AS97:AS98"/>
    <mergeCell ref="AP101:AP102"/>
    <mergeCell ref="AN113:AN114"/>
    <mergeCell ref="AW97:AW98"/>
    <mergeCell ref="AY97:AY98"/>
    <mergeCell ref="AS113:AS114"/>
    <mergeCell ref="AJ101:AJ102"/>
    <mergeCell ref="AU93:AU94"/>
    <mergeCell ref="BC109:BC110"/>
    <mergeCell ref="BH89:BH90"/>
    <mergeCell ref="AC89:AC90"/>
    <mergeCell ref="AS105:AS106"/>
    <mergeCell ref="AR113:AR114"/>
    <mergeCell ref="BH113:BH114"/>
    <mergeCell ref="U113:U114"/>
    <mergeCell ref="BG97:BG98"/>
    <mergeCell ref="AY105:AY106"/>
    <mergeCell ref="AL85:AL86"/>
    <mergeCell ref="BA105:BA106"/>
    <mergeCell ref="AF93:AF94"/>
    <mergeCell ref="Y101:Y102"/>
    <mergeCell ref="BC113:BC114"/>
    <mergeCell ref="BA101:BA102"/>
    <mergeCell ref="AN105:AN106"/>
    <mergeCell ref="BH93:BH94"/>
    <mergeCell ref="BH97:BH98"/>
    <mergeCell ref="BH105:BH106"/>
    <mergeCell ref="BH109:BH110"/>
    <mergeCell ref="BE109:BE110"/>
    <mergeCell ref="BH101:BH102"/>
    <mergeCell ref="BG109:BG110"/>
    <mergeCell ref="BA109:BA110"/>
    <mergeCell ref="U89:U90"/>
    <mergeCell ref="AU89:AU90"/>
    <mergeCell ref="AW93:AW94"/>
    <mergeCell ref="AY93:AY94"/>
    <mergeCell ref="BA93:BA94"/>
    <mergeCell ref="BC93:BC94"/>
    <mergeCell ref="W93:W94"/>
    <mergeCell ref="Y93:Y94"/>
    <mergeCell ref="AA93:AA94"/>
    <mergeCell ref="AC93:AC94"/>
    <mergeCell ref="AJ93:AJ94"/>
    <mergeCell ref="AL93:AL94"/>
    <mergeCell ref="AD81:AD82"/>
    <mergeCell ref="AC101:AC102"/>
    <mergeCell ref="Q101:Q102"/>
    <mergeCell ref="Q93:Q94"/>
    <mergeCell ref="S93:S94"/>
    <mergeCell ref="Y97:Y98"/>
    <mergeCell ref="AA97:AA98"/>
    <mergeCell ref="AA101:AA102"/>
    <mergeCell ref="U81:U82"/>
    <mergeCell ref="U93:U94"/>
    <mergeCell ref="AA81:AA82"/>
    <mergeCell ref="Y81:Y82"/>
    <mergeCell ref="AS117:AS118"/>
    <mergeCell ref="AD121:AD122"/>
    <mergeCell ref="U117:U118"/>
    <mergeCell ref="AC117:AC118"/>
    <mergeCell ref="AA117:AA118"/>
    <mergeCell ref="AH113:AH114"/>
    <mergeCell ref="Y117:Y118"/>
    <mergeCell ref="AR117:AR118"/>
    <mergeCell ref="AY101:AY102"/>
    <mergeCell ref="Y89:Y90"/>
    <mergeCell ref="AA89:AA90"/>
    <mergeCell ref="S85:S86"/>
    <mergeCell ref="AC85:AC86"/>
    <mergeCell ref="AA85:AA86"/>
    <mergeCell ref="AJ89:AJ90"/>
    <mergeCell ref="AD113:AD114"/>
    <mergeCell ref="AD109:AD110"/>
    <mergeCell ref="S109:S110"/>
    <mergeCell ref="AC109:AC110"/>
    <mergeCell ref="U109:U110"/>
    <mergeCell ref="W109:W110"/>
    <mergeCell ref="Y109:Y110"/>
    <mergeCell ref="Q109:Q110"/>
    <mergeCell ref="Y113:Y114"/>
    <mergeCell ref="AP89:AP90"/>
    <mergeCell ref="AL89:AL90"/>
    <mergeCell ref="Y85:Y86"/>
    <mergeCell ref="AU97:AU98"/>
    <mergeCell ref="Q85:Q86"/>
    <mergeCell ref="AN93:AN94"/>
    <mergeCell ref="AP93:AP94"/>
    <mergeCell ref="AU101:AU102"/>
    <mergeCell ref="AC97:AC98"/>
    <mergeCell ref="AP113:AP114"/>
    <mergeCell ref="AS101:AS102"/>
    <mergeCell ref="AJ105:AJ106"/>
    <mergeCell ref="AH105:AH106"/>
    <mergeCell ref="AC105:AC106"/>
    <mergeCell ref="AD97:AD98"/>
    <mergeCell ref="AH109:AH110"/>
    <mergeCell ref="AF109:AF110"/>
    <mergeCell ref="AD105:AD106"/>
    <mergeCell ref="U97:U98"/>
    <mergeCell ref="AH101:AH102"/>
    <mergeCell ref="S105:S106"/>
    <mergeCell ref="W97:W98"/>
    <mergeCell ref="AA113:AA114"/>
    <mergeCell ref="AD101:AD102"/>
    <mergeCell ref="AF101:AF102"/>
    <mergeCell ref="Q105:Q106"/>
    <mergeCell ref="Y105:Y106"/>
    <mergeCell ref="AF105:AF106"/>
    <mergeCell ref="U121:U122"/>
    <mergeCell ref="W121:W122"/>
    <mergeCell ref="U105:U106"/>
    <mergeCell ref="W105:W106"/>
    <mergeCell ref="AA105:AA106"/>
    <mergeCell ref="S97:S98"/>
    <mergeCell ref="A101:A102"/>
    <mergeCell ref="C101:C102"/>
    <mergeCell ref="A109:A110"/>
    <mergeCell ref="C109:C110"/>
    <mergeCell ref="E109:E110"/>
    <mergeCell ref="G109:G110"/>
    <mergeCell ref="I109:I110"/>
    <mergeCell ref="K109:K110"/>
    <mergeCell ref="M109:M110"/>
    <mergeCell ref="O109:O110"/>
    <mergeCell ref="A105:A106"/>
    <mergeCell ref="C105:C106"/>
    <mergeCell ref="E105:E106"/>
    <mergeCell ref="G105:G106"/>
    <mergeCell ref="I105:I106"/>
    <mergeCell ref="K105:K106"/>
    <mergeCell ref="M105:M106"/>
    <mergeCell ref="O105:O106"/>
    <mergeCell ref="A113:A114"/>
    <mergeCell ref="C113:C114"/>
    <mergeCell ref="E113:E114"/>
    <mergeCell ref="G113:G114"/>
    <mergeCell ref="I113:I114"/>
    <mergeCell ref="K113:K114"/>
    <mergeCell ref="M113:M114"/>
    <mergeCell ref="O113:O114"/>
    <mergeCell ref="A158:A159"/>
    <mergeCell ref="C129:C130"/>
    <mergeCell ref="E129:E130"/>
    <mergeCell ref="K129:K130"/>
    <mergeCell ref="A125:A126"/>
    <mergeCell ref="C125:C126"/>
    <mergeCell ref="E125:E126"/>
    <mergeCell ref="G125:G126"/>
    <mergeCell ref="I125:I126"/>
    <mergeCell ref="K125:K126"/>
    <mergeCell ref="M125:M126"/>
    <mergeCell ref="O125:O126"/>
    <mergeCell ref="K117:K118"/>
    <mergeCell ref="E117:E118"/>
    <mergeCell ref="G117:G118"/>
    <mergeCell ref="I129:I130"/>
    <mergeCell ref="A129:A130"/>
    <mergeCell ref="C117:C118"/>
    <mergeCell ref="G129:G130"/>
    <mergeCell ref="A117:A118"/>
    <mergeCell ref="I117:I118"/>
    <mergeCell ref="A121:A122"/>
    <mergeCell ref="M117:M118"/>
    <mergeCell ref="O117:O118"/>
    <mergeCell ref="G133:G134"/>
    <mergeCell ref="E154:E155"/>
    <mergeCell ref="A133:A134"/>
    <mergeCell ref="E158:E159"/>
    <mergeCell ref="G158:G159"/>
    <mergeCell ref="I158:I159"/>
    <mergeCell ref="K158:K159"/>
    <mergeCell ref="I154:I155"/>
    <mergeCell ref="K154:K155"/>
    <mergeCell ref="M154:M155"/>
    <mergeCell ref="A142:A143"/>
    <mergeCell ref="M158:M159"/>
    <mergeCell ref="O158:O159"/>
    <mergeCell ref="K142:K143"/>
    <mergeCell ref="G154:G155"/>
    <mergeCell ref="M142:M143"/>
    <mergeCell ref="O137:O138"/>
    <mergeCell ref="A137:A138"/>
    <mergeCell ref="C137:C138"/>
    <mergeCell ref="I137:I138"/>
    <mergeCell ref="K137:K138"/>
    <mergeCell ref="M137:M138"/>
    <mergeCell ref="E137:E138"/>
    <mergeCell ref="O154:O155"/>
    <mergeCell ref="A146:A147"/>
    <mergeCell ref="C146:C147"/>
    <mergeCell ref="M150:M151"/>
    <mergeCell ref="O150:O151"/>
    <mergeCell ref="M133:M134"/>
    <mergeCell ref="I133:I134"/>
    <mergeCell ref="K133:K134"/>
    <mergeCell ref="C133:C134"/>
    <mergeCell ref="E133:E134"/>
    <mergeCell ref="I142:I143"/>
    <mergeCell ref="G137:G138"/>
    <mergeCell ref="A154:A155"/>
    <mergeCell ref="C154:C155"/>
    <mergeCell ref="A150:A151"/>
    <mergeCell ref="C150:C151"/>
    <mergeCell ref="G150:G151"/>
    <mergeCell ref="I150:I151"/>
    <mergeCell ref="K150:K151"/>
    <mergeCell ref="C142:C143"/>
    <mergeCell ref="E142:E143"/>
    <mergeCell ref="G142:G143"/>
    <mergeCell ref="E150:E151"/>
    <mergeCell ref="BG125:BG126"/>
    <mergeCell ref="BG158:BG159"/>
    <mergeCell ref="BG137:BG138"/>
    <mergeCell ref="BG150:BG151"/>
    <mergeCell ref="BH137:BH138"/>
    <mergeCell ref="BH158:BH159"/>
    <mergeCell ref="BH133:BH134"/>
    <mergeCell ref="BE150:BE151"/>
    <mergeCell ref="BE117:BE118"/>
    <mergeCell ref="BA117:BA118"/>
    <mergeCell ref="BC117:BC118"/>
    <mergeCell ref="AS121:AS122"/>
    <mergeCell ref="AU117:AU118"/>
    <mergeCell ref="BG117:BG118"/>
    <mergeCell ref="BH117:BH118"/>
    <mergeCell ref="BE121:BE122"/>
    <mergeCell ref="AW117:AW118"/>
    <mergeCell ref="AY117:AY118"/>
    <mergeCell ref="AP117:AP118"/>
    <mergeCell ref="BE125:BE126"/>
    <mergeCell ref="BE158:BE159"/>
    <mergeCell ref="AY125:AY126"/>
    <mergeCell ref="AU125:AU126"/>
    <mergeCell ref="AF117:AF118"/>
    <mergeCell ref="AA121:AA122"/>
    <mergeCell ref="AC121:AC122"/>
    <mergeCell ref="AY121:AY122"/>
    <mergeCell ref="AH137:AH138"/>
    <mergeCell ref="AW158:AW159"/>
    <mergeCell ref="AF137:AF138"/>
    <mergeCell ref="AR137:AR138"/>
    <mergeCell ref="AU137:AU138"/>
    <mergeCell ref="BG121:BG122"/>
    <mergeCell ref="BH121:BH122"/>
    <mergeCell ref="AR121:AR122"/>
    <mergeCell ref="BH142:BH143"/>
    <mergeCell ref="BH154:BH155"/>
    <mergeCell ref="BG154:BG155"/>
    <mergeCell ref="BH146:BH147"/>
    <mergeCell ref="BC154:BC155"/>
    <mergeCell ref="BE154:BE155"/>
    <mergeCell ref="AS146:AS147"/>
    <mergeCell ref="AJ146:AJ147"/>
    <mergeCell ref="AF150:AF151"/>
    <mergeCell ref="BA121:BA122"/>
    <mergeCell ref="AU121:AU122"/>
    <mergeCell ref="AW121:AW122"/>
    <mergeCell ref="AN137:AN138"/>
    <mergeCell ref="U146:U147"/>
    <mergeCell ref="AA146:AA147"/>
    <mergeCell ref="AC146:AC147"/>
    <mergeCell ref="AL133:AL134"/>
    <mergeCell ref="Q129:Q130"/>
    <mergeCell ref="S129:S130"/>
    <mergeCell ref="BG133:BG134"/>
    <mergeCell ref="BH125:BH126"/>
    <mergeCell ref="BC150:BC151"/>
    <mergeCell ref="AS133:AS134"/>
    <mergeCell ref="AC133:AC134"/>
    <mergeCell ref="AD137:AD138"/>
    <mergeCell ref="AD133:AD134"/>
    <mergeCell ref="BE129:BE130"/>
    <mergeCell ref="BG129:BG130"/>
    <mergeCell ref="AJ142:AJ143"/>
    <mergeCell ref="Q137:Q138"/>
    <mergeCell ref="AL129:AL130"/>
    <mergeCell ref="AW125:AW126"/>
    <mergeCell ref="BA125:BA126"/>
    <mergeCell ref="AP150:AP151"/>
    <mergeCell ref="AR150:AR151"/>
    <mergeCell ref="AY150:AY151"/>
    <mergeCell ref="AS137:AS138"/>
    <mergeCell ref="AP137:AP138"/>
    <mergeCell ref="AY146:AY147"/>
    <mergeCell ref="AW146:AW147"/>
    <mergeCell ref="AW150:AW151"/>
    <mergeCell ref="AR158:AR159"/>
    <mergeCell ref="AH158:AH159"/>
    <mergeCell ref="AJ158:AJ159"/>
    <mergeCell ref="S158:S159"/>
    <mergeCell ref="Q150:Q151"/>
    <mergeCell ref="BE146:BE147"/>
    <mergeCell ref="BC125:BC126"/>
    <mergeCell ref="AN146:AN147"/>
    <mergeCell ref="Y146:Y147"/>
    <mergeCell ref="Y137:Y138"/>
    <mergeCell ref="AS125:AS126"/>
    <mergeCell ref="AH125:AH126"/>
    <mergeCell ref="AJ125:AJ126"/>
    <mergeCell ref="AF125:AF126"/>
    <mergeCell ref="AN158:AN159"/>
    <mergeCell ref="AN125:AN126"/>
    <mergeCell ref="BA133:BA134"/>
    <mergeCell ref="AR125:AR126"/>
    <mergeCell ref="AD125:AD126"/>
    <mergeCell ref="AD154:AD155"/>
    <mergeCell ref="AU142:AU143"/>
    <mergeCell ref="BA142:BA143"/>
    <mergeCell ref="U142:U143"/>
    <mergeCell ref="W142:W143"/>
    <mergeCell ref="AF121:AF122"/>
    <mergeCell ref="Q125:Q126"/>
    <mergeCell ref="S125:S126"/>
    <mergeCell ref="AH121:AH122"/>
    <mergeCell ref="AS142:AS143"/>
    <mergeCell ref="AW142:AW143"/>
    <mergeCell ref="Y125:Y126"/>
    <mergeCell ref="AA158:AA159"/>
    <mergeCell ref="Q158:Q159"/>
    <mergeCell ref="S150:S151"/>
    <mergeCell ref="AC158:AC159"/>
    <mergeCell ref="AF158:AF159"/>
    <mergeCell ref="AD146:AD147"/>
    <mergeCell ref="AP158:AP159"/>
    <mergeCell ref="BC158:BC159"/>
    <mergeCell ref="BC146:BC147"/>
    <mergeCell ref="AD158:AD159"/>
    <mergeCell ref="AW137:AW138"/>
    <mergeCell ref="AU150:AU151"/>
    <mergeCell ref="AN133:AN134"/>
    <mergeCell ref="S146:S147"/>
    <mergeCell ref="AH142:AH143"/>
    <mergeCell ref="AC142:AC143"/>
    <mergeCell ref="AH133:AH134"/>
    <mergeCell ref="BG142:BG143"/>
    <mergeCell ref="BH150:BH151"/>
    <mergeCell ref="BE137:BE138"/>
    <mergeCell ref="BE133:BE134"/>
    <mergeCell ref="BC121:BC122"/>
    <mergeCell ref="AD142:AD143"/>
    <mergeCell ref="W158:W159"/>
    <mergeCell ref="AF154:AF155"/>
    <mergeCell ref="Y142:Y143"/>
    <mergeCell ref="AA142:AA143"/>
    <mergeCell ref="U154:U155"/>
    <mergeCell ref="W154:W155"/>
    <mergeCell ref="Y154:Y155"/>
    <mergeCell ref="AD150:AD151"/>
    <mergeCell ref="AR154:AR155"/>
    <mergeCell ref="AA154:AA155"/>
    <mergeCell ref="AC154:AC155"/>
    <mergeCell ref="AY142:AY143"/>
    <mergeCell ref="AY154:AY155"/>
    <mergeCell ref="AW154:AW155"/>
    <mergeCell ref="AS154:AS155"/>
    <mergeCell ref="AR142:AR143"/>
    <mergeCell ref="AS158:AS159"/>
    <mergeCell ref="U158:U159"/>
    <mergeCell ref="AL158:AL159"/>
    <mergeCell ref="AD129:AD130"/>
    <mergeCell ref="AF129:AF130"/>
    <mergeCell ref="AH129:AH130"/>
    <mergeCell ref="AJ129:AJ130"/>
    <mergeCell ref="AW133:AW134"/>
    <mergeCell ref="Q154:Q155"/>
    <mergeCell ref="S154:S155"/>
    <mergeCell ref="W125:W126"/>
    <mergeCell ref="AC125:AC126"/>
    <mergeCell ref="AP133:AP134"/>
    <mergeCell ref="AF142:AF143"/>
    <mergeCell ref="AS129:AS130"/>
    <mergeCell ref="AH146:AH147"/>
    <mergeCell ref="BH129:BH130"/>
    <mergeCell ref="BG146:BG147"/>
    <mergeCell ref="AP154:AP155"/>
    <mergeCell ref="AN154:AN155"/>
    <mergeCell ref="AN150:AN151"/>
    <mergeCell ref="AJ121:AJ122"/>
    <mergeCell ref="AN121:AN122"/>
    <mergeCell ref="AP125:AP126"/>
    <mergeCell ref="AL121:AL122"/>
    <mergeCell ref="AL125:AL126"/>
    <mergeCell ref="AD117:AD118"/>
    <mergeCell ref="AH117:AH118"/>
    <mergeCell ref="U137:U138"/>
    <mergeCell ref="Q121:Q122"/>
    <mergeCell ref="S121:S122"/>
    <mergeCell ref="AH154:AH155"/>
    <mergeCell ref="AJ117:AJ118"/>
    <mergeCell ref="AL117:AL118"/>
    <mergeCell ref="AP129:AP130"/>
    <mergeCell ref="AL154:AL155"/>
    <mergeCell ref="AF146:AF147"/>
    <mergeCell ref="Q142:Q143"/>
    <mergeCell ref="S142:S143"/>
    <mergeCell ref="S137:S138"/>
    <mergeCell ref="Q117:Q118"/>
    <mergeCell ref="S117:S118"/>
    <mergeCell ref="AN117:AN118"/>
    <mergeCell ref="U125:U126"/>
    <mergeCell ref="AJ154:AJ155"/>
    <mergeCell ref="W117:W118"/>
    <mergeCell ref="AA137:AA138"/>
    <mergeCell ref="AC137:AC138"/>
    <mergeCell ref="W146:W147"/>
    <mergeCell ref="AL137:AL138"/>
    <mergeCell ref="AJ133:AJ134"/>
    <mergeCell ref="AR133:AR134"/>
    <mergeCell ref="AU133:AU134"/>
    <mergeCell ref="W150:W151"/>
    <mergeCell ref="Y150:Y151"/>
    <mergeCell ref="AP121:AP122"/>
    <mergeCell ref="AN129:AN130"/>
    <mergeCell ref="W137:W138"/>
    <mergeCell ref="Y121:Y122"/>
    <mergeCell ref="AA150:AA151"/>
    <mergeCell ref="AP146:AP147"/>
    <mergeCell ref="BA146:BA147"/>
    <mergeCell ref="AR146:AR147"/>
    <mergeCell ref="AR129:AR130"/>
    <mergeCell ref="AU129:AU130"/>
    <mergeCell ref="AY137:AY138"/>
    <mergeCell ref="BA137:BA138"/>
    <mergeCell ref="AL142:AL143"/>
    <mergeCell ref="AN142:AN143"/>
    <mergeCell ref="Y129:Y130"/>
    <mergeCell ref="AA129:AA130"/>
    <mergeCell ref="AC129:AC130"/>
    <mergeCell ref="AC150:AC151"/>
    <mergeCell ref="AY158:AY159"/>
    <mergeCell ref="AS150:AS151"/>
    <mergeCell ref="BE142:BE143"/>
    <mergeCell ref="AH150:AH151"/>
    <mergeCell ref="AJ150:AJ151"/>
    <mergeCell ref="U150:U151"/>
    <mergeCell ref="AJ137:AJ138"/>
    <mergeCell ref="AU146:AU147"/>
    <mergeCell ref="BA150:BA151"/>
    <mergeCell ref="BA158:BA159"/>
    <mergeCell ref="AU158:AU159"/>
    <mergeCell ref="BC142:BC143"/>
    <mergeCell ref="AF133:AF134"/>
    <mergeCell ref="AL146:AL147"/>
    <mergeCell ref="U129:U130"/>
    <mergeCell ref="W129:W130"/>
    <mergeCell ref="Y158:Y159"/>
    <mergeCell ref="BA154:BA155"/>
    <mergeCell ref="AU154:AU155"/>
    <mergeCell ref="BA129:BA130"/>
    <mergeCell ref="AY129:AY130"/>
    <mergeCell ref="AW129:AW130"/>
    <mergeCell ref="BC133:BC134"/>
    <mergeCell ref="AY133:AY134"/>
    <mergeCell ref="AP142:AP143"/>
    <mergeCell ref="Q133:Q134"/>
    <mergeCell ref="S133:S134"/>
    <mergeCell ref="U133:U134"/>
    <mergeCell ref="W133:W134"/>
    <mergeCell ref="Y133:Y134"/>
    <mergeCell ref="AA133:AA134"/>
    <mergeCell ref="AL150:AL151"/>
    <mergeCell ref="Q146:Q147"/>
    <mergeCell ref="BC137:BC138"/>
    <mergeCell ref="BC129:BC130"/>
    <mergeCell ref="A162:A163"/>
    <mergeCell ref="C162:C163"/>
    <mergeCell ref="E162:E163"/>
    <mergeCell ref="G162:G163"/>
    <mergeCell ref="I162:I163"/>
    <mergeCell ref="K162:K163"/>
    <mergeCell ref="O133:O134"/>
    <mergeCell ref="O142:O143"/>
    <mergeCell ref="Q162:Q163"/>
    <mergeCell ref="BC162:BC163"/>
    <mergeCell ref="AJ162:AJ163"/>
    <mergeCell ref="AD162:AD163"/>
    <mergeCell ref="BH162:BH163"/>
    <mergeCell ref="BE162:BE163"/>
    <mergeCell ref="BG162:BG163"/>
    <mergeCell ref="AL162:AL163"/>
    <mergeCell ref="AN162:AN163"/>
    <mergeCell ref="AP162:AP163"/>
    <mergeCell ref="AR162:AR163"/>
    <mergeCell ref="AU162:AU163"/>
    <mergeCell ref="AW162:AW163"/>
    <mergeCell ref="AY162:AY163"/>
    <mergeCell ref="BA162:BA163"/>
    <mergeCell ref="U162:U163"/>
    <mergeCell ref="W162:W163"/>
    <mergeCell ref="Y162:Y163"/>
    <mergeCell ref="AA162:AA163"/>
    <mergeCell ref="AC162:AC163"/>
    <mergeCell ref="AF162:AF163"/>
    <mergeCell ref="AH162:AH163"/>
    <mergeCell ref="AA125:AA126"/>
    <mergeCell ref="A166:A167"/>
    <mergeCell ref="C166:C167"/>
    <mergeCell ref="E166:E167"/>
    <mergeCell ref="G166:G167"/>
    <mergeCell ref="I166:I167"/>
    <mergeCell ref="K166:K167"/>
    <mergeCell ref="M166:M167"/>
    <mergeCell ref="O166:O167"/>
    <mergeCell ref="BG166:BG167"/>
    <mergeCell ref="BH166:BH167"/>
    <mergeCell ref="AP166:AP167"/>
    <mergeCell ref="AR166:AR167"/>
    <mergeCell ref="AU166:AU167"/>
    <mergeCell ref="AW166:AW167"/>
    <mergeCell ref="AY166:AY167"/>
    <mergeCell ref="BA166:BA167"/>
    <mergeCell ref="BC166:BC167"/>
    <mergeCell ref="BE166:BE167"/>
    <mergeCell ref="Y166:Y167"/>
    <mergeCell ref="AA166:AA167"/>
    <mergeCell ref="AC166:AC167"/>
    <mergeCell ref="AF166:AF167"/>
    <mergeCell ref="AH166:AH167"/>
    <mergeCell ref="AJ166:AJ167"/>
    <mergeCell ref="AL166:AL167"/>
    <mergeCell ref="AN166:AN167"/>
    <mergeCell ref="Q166:Q167"/>
    <mergeCell ref="S166:S167"/>
    <mergeCell ref="U166:U167"/>
    <mergeCell ref="W166:W167"/>
    <mergeCell ref="AD166:AD167"/>
    <mergeCell ref="BE178:BE179"/>
    <mergeCell ref="BG178:BG179"/>
    <mergeCell ref="BH178:BH179"/>
    <mergeCell ref="AN178:AN179"/>
    <mergeCell ref="AP178:AP179"/>
    <mergeCell ref="AR178:AR179"/>
    <mergeCell ref="AU178:AU179"/>
    <mergeCell ref="AW178:AW179"/>
    <mergeCell ref="AY178:AY179"/>
    <mergeCell ref="BA178:BA179"/>
    <mergeCell ref="BC178:BC179"/>
    <mergeCell ref="W178:W179"/>
    <mergeCell ref="Y178:Y179"/>
    <mergeCell ref="AA178:AA179"/>
    <mergeCell ref="AC178:AC179"/>
    <mergeCell ref="AF178:AF179"/>
    <mergeCell ref="AH178:AH179"/>
    <mergeCell ref="AJ178:AJ179"/>
    <mergeCell ref="AL178:AL179"/>
    <mergeCell ref="Q178:Q179"/>
    <mergeCell ref="S178:S179"/>
    <mergeCell ref="U178:U179"/>
    <mergeCell ref="AD178:AD179"/>
    <mergeCell ref="AS178:AS179"/>
    <mergeCell ref="A37:A38"/>
    <mergeCell ref="C37:C38"/>
    <mergeCell ref="E37:E38"/>
    <mergeCell ref="G37:G38"/>
    <mergeCell ref="I37:I38"/>
    <mergeCell ref="K37:K38"/>
    <mergeCell ref="M37:M38"/>
    <mergeCell ref="O37:O38"/>
    <mergeCell ref="BC37:BC38"/>
    <mergeCell ref="U37:U38"/>
    <mergeCell ref="W37:W38"/>
    <mergeCell ref="Y37:Y38"/>
    <mergeCell ref="AA37:AA38"/>
    <mergeCell ref="AC37:AC38"/>
    <mergeCell ref="AF37:AF38"/>
    <mergeCell ref="Q37:Q38"/>
    <mergeCell ref="S37:S38"/>
    <mergeCell ref="AH37:AH38"/>
    <mergeCell ref="AU37:AU38"/>
    <mergeCell ref="AW37:AW38"/>
    <mergeCell ref="AY37:AY38"/>
    <mergeCell ref="BE37:BE38"/>
    <mergeCell ref="AR37:AR38"/>
    <mergeCell ref="BG37:BG38"/>
    <mergeCell ref="BH37:BH38"/>
    <mergeCell ref="A41:A42"/>
    <mergeCell ref="C41:C42"/>
    <mergeCell ref="E41:E42"/>
    <mergeCell ref="G41:G42"/>
    <mergeCell ref="I41:I42"/>
    <mergeCell ref="K41:K42"/>
    <mergeCell ref="M41:M42"/>
    <mergeCell ref="O41:O42"/>
    <mergeCell ref="AC45:AC46"/>
    <mergeCell ref="AF45:AF46"/>
    <mergeCell ref="AH45:AH46"/>
    <mergeCell ref="AJ45:AJ46"/>
    <mergeCell ref="AL45:AL46"/>
    <mergeCell ref="AN45:AN46"/>
    <mergeCell ref="AP37:AP38"/>
    <mergeCell ref="A45:A46"/>
    <mergeCell ref="C45:C46"/>
    <mergeCell ref="E45:E46"/>
    <mergeCell ref="G45:G46"/>
    <mergeCell ref="I45:I46"/>
    <mergeCell ref="K45:K46"/>
    <mergeCell ref="M45:M46"/>
    <mergeCell ref="O45:O46"/>
    <mergeCell ref="BA37:BA38"/>
    <mergeCell ref="AD37:AD38"/>
    <mergeCell ref="AS37:AS38"/>
    <mergeCell ref="AJ37:AJ38"/>
    <mergeCell ref="AL37:AL38"/>
    <mergeCell ref="AN37:AN38"/>
    <mergeCell ref="AP45:AP46"/>
    <mergeCell ref="AR45:AR46"/>
    <mergeCell ref="AD45:AD46"/>
    <mergeCell ref="U41:U42"/>
    <mergeCell ref="AS41:AS42"/>
    <mergeCell ref="AJ41:AJ42"/>
    <mergeCell ref="AL41:AL42"/>
    <mergeCell ref="AU41:AU42"/>
    <mergeCell ref="AW41:AW42"/>
    <mergeCell ref="AY41:AY42"/>
    <mergeCell ref="BA41:BA42"/>
    <mergeCell ref="AS45:AS46"/>
    <mergeCell ref="AU45:AU46"/>
    <mergeCell ref="AW45:AW46"/>
    <mergeCell ref="AY45:AY46"/>
    <mergeCell ref="BA45:BA46"/>
    <mergeCell ref="U45:U46"/>
    <mergeCell ref="W45:W46"/>
    <mergeCell ref="Y45:Y46"/>
    <mergeCell ref="AA45:AA46"/>
    <mergeCell ref="BC45:BC46"/>
    <mergeCell ref="BE45:BE46"/>
    <mergeCell ref="BG45:BG46"/>
    <mergeCell ref="BH45:BH46"/>
    <mergeCell ref="AC41:AC42"/>
    <mergeCell ref="AN41:AN42"/>
    <mergeCell ref="AP41:AP42"/>
    <mergeCell ref="AR41:AR42"/>
    <mergeCell ref="Y41:Y42"/>
    <mergeCell ref="AA41:AA42"/>
    <mergeCell ref="BC41:BC42"/>
    <mergeCell ref="BE41:BE42"/>
    <mergeCell ref="BG41:BG42"/>
    <mergeCell ref="BH41:BH42"/>
    <mergeCell ref="Q45:Q46"/>
    <mergeCell ref="S45:S46"/>
    <mergeCell ref="D189:E189"/>
    <mergeCell ref="F189:G189"/>
    <mergeCell ref="H189:I189"/>
    <mergeCell ref="J189:K189"/>
    <mergeCell ref="L189:M189"/>
    <mergeCell ref="N189:O189"/>
    <mergeCell ref="B182:E182"/>
    <mergeCell ref="F182:I182"/>
    <mergeCell ref="J182:M182"/>
    <mergeCell ref="E146:E147"/>
    <mergeCell ref="G146:G147"/>
    <mergeCell ref="I146:I147"/>
    <mergeCell ref="K146:K147"/>
    <mergeCell ref="M146:M147"/>
    <mergeCell ref="O146:O147"/>
    <mergeCell ref="E101:E102"/>
    <mergeCell ref="G101:G102"/>
    <mergeCell ref="I101:I102"/>
    <mergeCell ref="K101:K102"/>
    <mergeCell ref="M101:M102"/>
    <mergeCell ref="O101:O102"/>
    <mergeCell ref="C121:C122"/>
    <mergeCell ref="C158:C159"/>
    <mergeCell ref="D190:E190"/>
    <mergeCell ref="F190:G190"/>
    <mergeCell ref="H190:I190"/>
    <mergeCell ref="J190:K190"/>
    <mergeCell ref="L190:M190"/>
    <mergeCell ref="N190:O190"/>
    <mergeCell ref="M162:M163"/>
    <mergeCell ref="O162:O163"/>
    <mergeCell ref="I121:I122"/>
    <mergeCell ref="K121:K122"/>
    <mergeCell ref="M121:M122"/>
    <mergeCell ref="O121:O122"/>
    <mergeCell ref="M129:M130"/>
    <mergeCell ref="O129:O130"/>
    <mergeCell ref="E121:E122"/>
    <mergeCell ref="G121:G122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D184:E184"/>
    <mergeCell ref="F184:G184"/>
    <mergeCell ref="H184:I184"/>
    <mergeCell ref="J184:K184"/>
    <mergeCell ref="L184:M184"/>
    <mergeCell ref="N184:O184"/>
    <mergeCell ref="D185:E185"/>
    <mergeCell ref="F185:G185"/>
    <mergeCell ref="H185:I185"/>
    <mergeCell ref="J185:K185"/>
    <mergeCell ref="L185:M185"/>
    <mergeCell ref="N185:O185"/>
    <mergeCell ref="D186:E186"/>
    <mergeCell ref="F186:G186"/>
    <mergeCell ref="H186:I186"/>
    <mergeCell ref="J186:K186"/>
    <mergeCell ref="L186:M186"/>
    <mergeCell ref="N186:O186"/>
    <mergeCell ref="D187:E187"/>
    <mergeCell ref="F187:G187"/>
    <mergeCell ref="H187:I187"/>
    <mergeCell ref="J187:K187"/>
    <mergeCell ref="L187:M187"/>
    <mergeCell ref="N187:O187"/>
    <mergeCell ref="D188:E188"/>
    <mergeCell ref="D191:E191"/>
    <mergeCell ref="F191:G191"/>
    <mergeCell ref="H191:I191"/>
    <mergeCell ref="J191:K191"/>
    <mergeCell ref="L191:M191"/>
    <mergeCell ref="N191:O191"/>
    <mergeCell ref="D192:E192"/>
    <mergeCell ref="F192:G192"/>
    <mergeCell ref="H192:I192"/>
    <mergeCell ref="J192:K192"/>
    <mergeCell ref="L192:M192"/>
    <mergeCell ref="N192:O192"/>
    <mergeCell ref="D193:E193"/>
    <mergeCell ref="F193:G193"/>
    <mergeCell ref="H193:I193"/>
    <mergeCell ref="J193:K193"/>
    <mergeCell ref="L193:M193"/>
    <mergeCell ref="N193:O193"/>
    <mergeCell ref="F188:G188"/>
    <mergeCell ref="H188:I188"/>
    <mergeCell ref="J188:K188"/>
    <mergeCell ref="L188:M188"/>
    <mergeCell ref="N188:O188"/>
    <mergeCell ref="AS9:AS10"/>
    <mergeCell ref="AD21:AD22"/>
    <mergeCell ref="AS21:AS22"/>
    <mergeCell ref="AS17:AS18"/>
    <mergeCell ref="AS33:AS34"/>
    <mergeCell ref="AF41:AF42"/>
    <mergeCell ref="AH41:AH42"/>
    <mergeCell ref="AD41:AD42"/>
    <mergeCell ref="W41:W42"/>
    <mergeCell ref="Q41:Q42"/>
    <mergeCell ref="S41:S42"/>
    <mergeCell ref="AD53:AD54"/>
    <mergeCell ref="AS53:AS54"/>
    <mergeCell ref="S73:S74"/>
    <mergeCell ref="U73:U74"/>
    <mergeCell ref="W73:W74"/>
    <mergeCell ref="Y73:Y74"/>
    <mergeCell ref="AA73:AA74"/>
    <mergeCell ref="AC73:AC74"/>
    <mergeCell ref="S61:S62"/>
    <mergeCell ref="Q69:Q70"/>
    <mergeCell ref="Q77:Q78"/>
    <mergeCell ref="S77:S78"/>
    <mergeCell ref="Q65:Q66"/>
    <mergeCell ref="AD61:AD62"/>
    <mergeCell ref="AD77:AD78"/>
    <mergeCell ref="AD69:AD70"/>
    <mergeCell ref="Q61:Q62"/>
    <mergeCell ref="Y69:Y70"/>
    <mergeCell ref="AD73:AD74"/>
    <mergeCell ref="Q97:Q98"/>
    <mergeCell ref="W89:W90"/>
    <mergeCell ref="AD89:AD90"/>
    <mergeCell ref="Q81:Q82"/>
    <mergeCell ref="U77:U78"/>
    <mergeCell ref="AA69:AA70"/>
    <mergeCell ref="AC69:AC70"/>
    <mergeCell ref="AS162:AS163"/>
    <mergeCell ref="S162:S163"/>
    <mergeCell ref="AS166:AS167"/>
    <mergeCell ref="AD170:AD171"/>
    <mergeCell ref="AS170:AS171"/>
    <mergeCell ref="P182:S182"/>
    <mergeCell ref="T182:W182"/>
    <mergeCell ref="X182:AA182"/>
    <mergeCell ref="AE182:AH182"/>
    <mergeCell ref="AI182:AL182"/>
    <mergeCell ref="AM182:AP182"/>
    <mergeCell ref="P184:Q184"/>
    <mergeCell ref="R184:S184"/>
    <mergeCell ref="T184:U184"/>
    <mergeCell ref="V184:W184"/>
    <mergeCell ref="X184:Y184"/>
    <mergeCell ref="Z184:AA184"/>
    <mergeCell ref="AB184:AC184"/>
    <mergeCell ref="AE184:AF184"/>
    <mergeCell ref="AG184:AH184"/>
    <mergeCell ref="AI184:AJ184"/>
    <mergeCell ref="AK184:AL184"/>
    <mergeCell ref="AM184:AN184"/>
    <mergeCell ref="AO184:AP184"/>
    <mergeCell ref="AQ184:AR184"/>
    <mergeCell ref="P185:Q185"/>
    <mergeCell ref="R185:S185"/>
    <mergeCell ref="T185:U185"/>
    <mergeCell ref="V185:W185"/>
    <mergeCell ref="X185:Y185"/>
    <mergeCell ref="Z185:AA185"/>
    <mergeCell ref="AB185:AC185"/>
    <mergeCell ref="AE185:AF185"/>
    <mergeCell ref="AG185:AH185"/>
    <mergeCell ref="AI185:AJ185"/>
    <mergeCell ref="AK185:AL185"/>
    <mergeCell ref="AM185:AN185"/>
    <mergeCell ref="AO185:AP185"/>
    <mergeCell ref="AQ185:AR185"/>
    <mergeCell ref="P186:Q186"/>
    <mergeCell ref="R186:S186"/>
    <mergeCell ref="T186:U186"/>
    <mergeCell ref="V186:W186"/>
    <mergeCell ref="X186:Y186"/>
    <mergeCell ref="Z186:AA186"/>
    <mergeCell ref="AB186:AC186"/>
    <mergeCell ref="AE186:AF186"/>
    <mergeCell ref="AG186:AH186"/>
    <mergeCell ref="AI186:AJ186"/>
    <mergeCell ref="AK186:AL186"/>
    <mergeCell ref="AM186:AN186"/>
    <mergeCell ref="AO186:AP186"/>
    <mergeCell ref="AQ186:AR186"/>
    <mergeCell ref="P187:Q187"/>
    <mergeCell ref="R187:S187"/>
    <mergeCell ref="T187:U187"/>
    <mergeCell ref="V187:W187"/>
    <mergeCell ref="X187:Y187"/>
    <mergeCell ref="Z187:AA187"/>
    <mergeCell ref="AB187:AC187"/>
    <mergeCell ref="AE187:AF187"/>
    <mergeCell ref="AG187:AH187"/>
    <mergeCell ref="AI187:AJ187"/>
    <mergeCell ref="AK187:AL187"/>
    <mergeCell ref="AM187:AN187"/>
    <mergeCell ref="AO187:AP187"/>
    <mergeCell ref="AQ187:AR187"/>
    <mergeCell ref="P188:Q188"/>
    <mergeCell ref="R188:S188"/>
    <mergeCell ref="T188:U188"/>
    <mergeCell ref="V188:W188"/>
    <mergeCell ref="X188:Y188"/>
    <mergeCell ref="Z188:AA188"/>
    <mergeCell ref="AB188:AC188"/>
    <mergeCell ref="AE188:AF188"/>
    <mergeCell ref="AG188:AH188"/>
    <mergeCell ref="AI188:AJ188"/>
    <mergeCell ref="AK188:AL188"/>
    <mergeCell ref="AM188:AN188"/>
    <mergeCell ref="AO188:AP188"/>
    <mergeCell ref="AQ188:AR188"/>
    <mergeCell ref="AE189:AF189"/>
    <mergeCell ref="AG189:AH189"/>
    <mergeCell ref="AI189:AJ189"/>
    <mergeCell ref="AK189:AL189"/>
    <mergeCell ref="AM189:AN189"/>
    <mergeCell ref="AO189:AP189"/>
    <mergeCell ref="AQ189:AR189"/>
    <mergeCell ref="P190:Q190"/>
    <mergeCell ref="R190:S190"/>
    <mergeCell ref="T190:U190"/>
    <mergeCell ref="V190:W190"/>
    <mergeCell ref="P191:Q191"/>
    <mergeCell ref="R191:S191"/>
    <mergeCell ref="T191:U191"/>
    <mergeCell ref="V191:W191"/>
    <mergeCell ref="X191:Y191"/>
    <mergeCell ref="Z191:AA191"/>
    <mergeCell ref="AB191:AC191"/>
    <mergeCell ref="AE191:AF191"/>
    <mergeCell ref="BB190:BC190"/>
    <mergeCell ref="BD190:BE190"/>
    <mergeCell ref="BF190:BG190"/>
    <mergeCell ref="AT191:AU191"/>
    <mergeCell ref="AV191:AW191"/>
    <mergeCell ref="AX191:AY191"/>
    <mergeCell ref="AZ191:BA191"/>
    <mergeCell ref="BB191:BC191"/>
    <mergeCell ref="BD191:BE191"/>
    <mergeCell ref="BF191:BG191"/>
    <mergeCell ref="AT192:AU192"/>
    <mergeCell ref="AV192:AW192"/>
    <mergeCell ref="P193:Q193"/>
    <mergeCell ref="R193:S193"/>
    <mergeCell ref="T193:U193"/>
    <mergeCell ref="V193:W193"/>
    <mergeCell ref="X193:Y193"/>
    <mergeCell ref="Z193:AA193"/>
    <mergeCell ref="AB193:AC193"/>
    <mergeCell ref="AE193:AF193"/>
    <mergeCell ref="AG193:AH193"/>
    <mergeCell ref="AI193:AJ193"/>
    <mergeCell ref="AT182:AW182"/>
    <mergeCell ref="AX182:BA182"/>
    <mergeCell ref="BB182:BE182"/>
    <mergeCell ref="AT184:AU184"/>
    <mergeCell ref="AV184:AW184"/>
    <mergeCell ref="AX184:AY184"/>
    <mergeCell ref="AZ184:BA184"/>
    <mergeCell ref="BB184:BC184"/>
    <mergeCell ref="BD184:BE184"/>
    <mergeCell ref="BF184:BG184"/>
    <mergeCell ref="AT185:AU185"/>
    <mergeCell ref="AV185:AW185"/>
    <mergeCell ref="AX185:AY185"/>
    <mergeCell ref="AZ185:BA185"/>
    <mergeCell ref="BB185:BC185"/>
    <mergeCell ref="BD185:BE185"/>
    <mergeCell ref="BF185:BG185"/>
    <mergeCell ref="AT186:AU186"/>
    <mergeCell ref="AV186:AW186"/>
    <mergeCell ref="AX186:AY186"/>
    <mergeCell ref="AZ186:BA186"/>
    <mergeCell ref="BB186:BC186"/>
    <mergeCell ref="BD186:BE186"/>
    <mergeCell ref="BF186:BG186"/>
    <mergeCell ref="AT187:AU187"/>
    <mergeCell ref="AV187:AW187"/>
    <mergeCell ref="AX187:AY187"/>
    <mergeCell ref="AZ187:BA187"/>
    <mergeCell ref="BB187:BC187"/>
    <mergeCell ref="BD187:BE187"/>
    <mergeCell ref="BF187:BG187"/>
    <mergeCell ref="AT188:AU188"/>
    <mergeCell ref="AV188:AW188"/>
    <mergeCell ref="AX188:AY188"/>
    <mergeCell ref="AZ188:BA188"/>
    <mergeCell ref="BB188:BC188"/>
    <mergeCell ref="BD188:BE188"/>
    <mergeCell ref="BF188:BG188"/>
    <mergeCell ref="AX192:AY192"/>
    <mergeCell ref="AZ192:BA192"/>
    <mergeCell ref="BB192:BC192"/>
    <mergeCell ref="BD192:BE192"/>
    <mergeCell ref="BF192:BG192"/>
    <mergeCell ref="AV193:AW193"/>
    <mergeCell ref="AX193:AY193"/>
    <mergeCell ref="AZ193:BA193"/>
    <mergeCell ref="BB193:BC193"/>
    <mergeCell ref="BD193:BE193"/>
    <mergeCell ref="BF193:BG193"/>
    <mergeCell ref="AM193:AN193"/>
    <mergeCell ref="AO193:AP193"/>
    <mergeCell ref="AQ193:AR193"/>
    <mergeCell ref="AT189:AU189"/>
    <mergeCell ref="AV189:AW189"/>
    <mergeCell ref="AX189:AY189"/>
    <mergeCell ref="AZ189:BA189"/>
    <mergeCell ref="BB189:BC189"/>
    <mergeCell ref="BD189:BE189"/>
    <mergeCell ref="BF189:BG189"/>
    <mergeCell ref="AT190:AU190"/>
    <mergeCell ref="AV190:AW190"/>
    <mergeCell ref="AX190:AY190"/>
    <mergeCell ref="AZ190:BA190"/>
    <mergeCell ref="P192:Q192"/>
    <mergeCell ref="R192:S192"/>
    <mergeCell ref="T192:U192"/>
    <mergeCell ref="V192:W192"/>
    <mergeCell ref="X192:Y192"/>
    <mergeCell ref="Z192:AA192"/>
    <mergeCell ref="AB192:AC192"/>
    <mergeCell ref="AG191:AH191"/>
    <mergeCell ref="AI191:AJ191"/>
    <mergeCell ref="AK191:AL191"/>
    <mergeCell ref="AM191:AN191"/>
    <mergeCell ref="AO191:AP191"/>
    <mergeCell ref="AQ191:AR191"/>
    <mergeCell ref="X190:Y190"/>
    <mergeCell ref="Z190:AA190"/>
    <mergeCell ref="AB190:AC190"/>
    <mergeCell ref="AE190:AF190"/>
    <mergeCell ref="AG190:AH190"/>
    <mergeCell ref="AI190:AJ190"/>
    <mergeCell ref="AK190:AL190"/>
    <mergeCell ref="AM190:AN190"/>
    <mergeCell ref="AO190:AP190"/>
    <mergeCell ref="AQ190:AR190"/>
    <mergeCell ref="P189:Q189"/>
    <mergeCell ref="R189:S189"/>
    <mergeCell ref="AK193:AL193"/>
    <mergeCell ref="AE192:AF192"/>
    <mergeCell ref="AG192:AH192"/>
    <mergeCell ref="AI192:AJ192"/>
    <mergeCell ref="AK192:AL192"/>
    <mergeCell ref="AM192:AN192"/>
    <mergeCell ref="AO192:AP192"/>
    <mergeCell ref="AQ192:AR192"/>
    <mergeCell ref="AT193:AU193"/>
    <mergeCell ref="T189:U189"/>
    <mergeCell ref="V189:W189"/>
    <mergeCell ref="X189:Y189"/>
    <mergeCell ref="Z189:AA189"/>
    <mergeCell ref="AB189:AC189"/>
  </mergeCells>
  <conditionalFormatting sqref="B2:L2 P2:BG2">
    <cfRule type="expression" dxfId="2" priority="5" stopIfTrue="1">
      <formula>WEEKDAY(E3,2)=5</formula>
    </cfRule>
  </conditionalFormatting>
  <conditionalFormatting sqref="B4:BG4">
    <cfRule type="expression" dxfId="1" priority="1" stopIfTrue="1">
      <formula>OR(COUNTIF(B$3,fériés)&gt;0)</formula>
    </cfRule>
  </conditionalFormatting>
  <conditionalFormatting sqref="M2:O2">
    <cfRule type="expression" dxfId="0" priority="8" stopIfTrue="1">
      <formula>WEEKDAY(#REF!,2)=5</formula>
    </cfRule>
  </conditionalFormatting>
  <pageMargins left="0.39370078740157483" right="3.937007874015748E-2" top="0.11811023622047245" bottom="7.874015748031496E-2" header="0.31496062992125984" footer="0.31496062992125984"/>
  <pageSetup paperSize="9" scale="21" orientation="portrait" horizontalDpi="4294967295" verticalDpi="4294967295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S61"/>
  <sheetViews>
    <sheetView zoomScale="90" zoomScaleNormal="90" workbookViewId="0">
      <pane ySplit="3" topLeftCell="A16" activePane="bottomLeft" state="frozen"/>
      <selection pane="bottomLeft" activeCell="A18" sqref="A18"/>
    </sheetView>
  </sheetViews>
  <sheetFormatPr baseColWidth="10" defaultRowHeight="14.4" x14ac:dyDescent="0.3"/>
  <cols>
    <col min="1" max="1" width="21.33203125" customWidth="1"/>
    <col min="2" max="9" width="8.88671875" customWidth="1"/>
    <col min="10" max="10" width="12.5546875" customWidth="1"/>
    <col min="13" max="13" width="2.44140625" style="15" customWidth="1"/>
    <col min="17" max="17" width="11.5546875" customWidth="1"/>
  </cols>
  <sheetData>
    <row r="1" spans="1:19" ht="21.6" thickBot="1" x14ac:dyDescent="0.45">
      <c r="A1" s="145" t="s">
        <v>5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7"/>
    </row>
    <row r="2" spans="1:19" ht="19.2" customHeight="1" thickBot="1" x14ac:dyDescent="0.4">
      <c r="A2" s="142" t="s">
        <v>6</v>
      </c>
      <c r="B2" s="143"/>
      <c r="C2" s="143"/>
      <c r="D2" s="143"/>
      <c r="E2" s="143"/>
      <c r="F2" s="143"/>
      <c r="G2" s="143"/>
      <c r="H2" s="143"/>
      <c r="I2" s="144"/>
      <c r="J2" s="142" t="s">
        <v>7</v>
      </c>
      <c r="K2" s="143"/>
      <c r="L2" s="144"/>
      <c r="M2" s="140" t="s">
        <v>8</v>
      </c>
      <c r="N2" s="142" t="s">
        <v>9</v>
      </c>
      <c r="O2" s="143"/>
      <c r="P2" s="143"/>
      <c r="Q2" s="144"/>
    </row>
    <row r="3" spans="1:19" ht="19.95" customHeight="1" thickBot="1" x14ac:dyDescent="0.35">
      <c r="A3" s="22" t="s">
        <v>10</v>
      </c>
      <c r="B3" s="23" t="s">
        <v>12</v>
      </c>
      <c r="C3" s="23" t="s">
        <v>11</v>
      </c>
      <c r="D3" s="23" t="s">
        <v>20</v>
      </c>
      <c r="E3" s="23" t="s">
        <v>13</v>
      </c>
      <c r="F3" s="23" t="s">
        <v>14</v>
      </c>
      <c r="G3" s="23" t="s">
        <v>15</v>
      </c>
      <c r="H3" s="23" t="s">
        <v>21</v>
      </c>
      <c r="I3" s="23" t="s">
        <v>16</v>
      </c>
      <c r="J3" s="22" t="s">
        <v>17</v>
      </c>
      <c r="K3" s="24" t="s">
        <v>18</v>
      </c>
      <c r="L3" s="25" t="s">
        <v>19</v>
      </c>
      <c r="M3" s="141"/>
      <c r="N3" s="22" t="s">
        <v>22</v>
      </c>
      <c r="O3" s="24" t="s">
        <v>23</v>
      </c>
      <c r="P3" s="24" t="s">
        <v>19</v>
      </c>
      <c r="Q3" s="26" t="s">
        <v>50</v>
      </c>
    </row>
    <row r="4" spans="1:19" ht="14.4" customHeight="1" x14ac:dyDescent="0.3">
      <c r="A4" s="21" t="str">
        <f ca="1">IF(OFFSET(Horaire!$A$5,(ROW()-4)*4,0)="","",OFFSET(Horaire!$A$5,(ROW()-4)*4,0))</f>
        <v>toto</v>
      </c>
      <c r="B4" s="40">
        <f ca="1">IF(A4="","",COUNTIFS(OFFSET(Horaire!$B$5:$BG$5,(ROW()-4)*4,0),"r",Horaire!$B$3:$BG$3,"&lt;"&amp;Horaire!$BI$4))</f>
        <v>0</v>
      </c>
      <c r="C4" s="40">
        <f ca="1">IF(A4="","",COUNTIF(OFFSET(Horaire!$B$5:$BG$5,(ROW()-4)*4,0),"c"))</f>
        <v>1</v>
      </c>
      <c r="D4" s="40">
        <f ca="1">IF(A4="","",COUNTIF(OFFSET(Horaire!$B$5:$BG$5,(ROW()-4)*4,0),"f"))</f>
        <v>2</v>
      </c>
      <c r="E4" s="40">
        <f ca="1">IF(A4="","",COUNTIF(OFFSET(Horaire!$B$5:$BG$5,(ROW()-4)*4,0),"m"))</f>
        <v>4</v>
      </c>
      <c r="F4" s="40">
        <f ca="1">IF(A4="","",COUNTIF(OFFSET(Horaire!$B$5:$BG$5,(ROW()-4)*4,0),"a"))</f>
        <v>0</v>
      </c>
      <c r="G4" s="40">
        <f ca="1">IF(A4="","",COUNTIF(OFFSET(Horaire!$B$5:$BG$5,(ROW()-4)*4,0),"abs"))</f>
        <v>0</v>
      </c>
      <c r="H4" s="40">
        <f ca="1">IF(A4="","",COUNTIF(OFFSET(Horaire!$B$5:$BG$5,(ROW()-4)*4,0),"congé parent"))</f>
        <v>0</v>
      </c>
      <c r="I4" s="62">
        <f ca="1">IF(A4="","",COUNTIF(OFFSET(Horaire!$B$5:$BG$5,(ROW()-4)*4,0),"s"))</f>
        <v>0</v>
      </c>
      <c r="J4" s="27">
        <v>6.333333333333333</v>
      </c>
      <c r="K4" s="16">
        <f ca="1">IF(A4="","",C4*Horaire!$BH$3)</f>
        <v>0.31666666666666665</v>
      </c>
      <c r="L4" s="28">
        <f ca="1">IF(A4="","",J4-K4)</f>
        <v>6.0166666666666666</v>
      </c>
      <c r="M4" s="41" t="s">
        <v>24</v>
      </c>
      <c r="N4" s="36">
        <f ca="1">IF(A4="","",COUNTIFS(OFFSET(Horaire!$B$5:$BG$5,(ROW()-4)*4,0),"r",Horaire!$B$3:$BG$3,"&gt;"&amp;Horaire!$BI$4))</f>
        <v>1</v>
      </c>
      <c r="O4" s="16">
        <f ca="1">IF(A4="","",IF(M4="a",0,Horaire!$BH$1-OFFSET(Horaire!$BH$7,(ROW()-4)*4,0)))</f>
        <v>76.6875</v>
      </c>
      <c r="P4" s="28">
        <f ca="1">IF(A4="","",IF(M4="a",0,(-(O4-Q4)-(N4*Horaire!$BH$3))-B4*Horaire!$BH$3))</f>
        <v>-78.597916666666677</v>
      </c>
      <c r="Q4" s="42">
        <v>-1.5937500000000167</v>
      </c>
      <c r="S4" s="87"/>
    </row>
    <row r="5" spans="1:19" x14ac:dyDescent="0.3">
      <c r="A5" s="30" t="str">
        <f ca="1">IF(OFFSET(Horaire!$A$5,(ROW()-4)*4,0)="","",OFFSET(Horaire!$A$5,(ROW()-4)*4,0))</f>
        <v>toti</v>
      </c>
      <c r="B5" s="31">
        <f ca="1">IF(A5="","",COUNTIFS(OFFSET(Horaire!$B$5:$BG$5,(ROW()-4)*4,0),"r",Horaire!$B$3:$BG$3,"&lt;"&amp;Horaire!$BI$4))</f>
        <v>0</v>
      </c>
      <c r="C5" s="31">
        <f ca="1">IF(A5="","",COUNTIF(OFFSET(Horaire!$B$5:$BG$5,(ROW()-4)*4,0),"c"))</f>
        <v>7</v>
      </c>
      <c r="D5" s="31">
        <f ca="1">IF(A5="","",COUNTIF(OFFSET(Horaire!$B$5:$BG$5,(ROW()-4)*4,0),"f"))</f>
        <v>2</v>
      </c>
      <c r="E5" s="31">
        <f ca="1">IF(A5="","",COUNTIF(OFFSET(Horaire!$B$5:$BG$5,(ROW()-4)*4,0),"m"))</f>
        <v>0</v>
      </c>
      <c r="F5" s="31">
        <f ca="1">IF(A5="","",COUNTIF(OFFSET(Horaire!$B$5:$BG$5,(ROW()-4)*4,0),"a"))</f>
        <v>0</v>
      </c>
      <c r="G5" s="31">
        <f ca="1">IF(A5="","",COUNTIF(OFFSET(Horaire!$B$5:$BG$5,(ROW()-4)*4,0),"abs"))</f>
        <v>0</v>
      </c>
      <c r="H5" s="31">
        <f ca="1">IF(A5="","",COUNTIF(OFFSET(Horaire!$B$5:$BG$5,(ROW()-4)*4,0),"congé parent"))</f>
        <v>0</v>
      </c>
      <c r="I5" s="63">
        <f ca="1">IF(A5="","",COUNTIF(OFFSET(Horaire!$B$5:$BG$5,(ROW()-4)*4,0),"s"))</f>
        <v>0</v>
      </c>
      <c r="J5" s="32">
        <v>6.333333333333333</v>
      </c>
      <c r="K5" s="18">
        <f ca="1">IF(A5="","",C5*Horaire!$BH$3)</f>
        <v>2.2166666666666668</v>
      </c>
      <c r="L5" s="33">
        <f t="shared" ref="L5:L47" ca="1" si="0">IF(A5="","",J5-K5)</f>
        <v>4.1166666666666663</v>
      </c>
      <c r="M5" s="34" t="s">
        <v>24</v>
      </c>
      <c r="N5" s="36">
        <f ca="1">IF(A5="","",COUNTIFS(OFFSET(Horaire!$B$5:$BG$5,(ROW()-4)*4,0),"r",Horaire!$B$3:$BG$3,"&gt;"&amp;Horaire!$BI$4))</f>
        <v>0</v>
      </c>
      <c r="O5" s="18">
        <f ca="1">IF(A5="","",IF(M5="a",0,Horaire!$BH$1-OFFSET(Horaire!$BH$7,(ROW()-4)*4,0)))</f>
        <v>77.327083333333334</v>
      </c>
      <c r="P5" s="33">
        <f ca="1">IF(A5="","",IF(M5="a",0,(-(O5-Q5)-(N5*Horaire!$BH$3))-B5*Horaire!$BH$3))</f>
        <v>-77.672916666666694</v>
      </c>
      <c r="Q5" s="35">
        <v>-0.34583333333336519</v>
      </c>
      <c r="S5" s="87"/>
    </row>
    <row r="6" spans="1:19" x14ac:dyDescent="0.3">
      <c r="A6" s="30" t="str">
        <f ca="1">IF(OFFSET(Horaire!$A$5,(ROW()-4)*4,0)="","",OFFSET(Horaire!$A$5,(ROW()-4)*4,0))</f>
        <v>tota</v>
      </c>
      <c r="B6" s="31">
        <f ca="1">IF(A6="","",COUNTIFS(OFFSET(Horaire!$B$5:$BG$5,(ROW()-4)*4,0),"r",Horaire!$B$3:$BG$3,"&lt;"&amp;Horaire!$BI$4))</f>
        <v>1</v>
      </c>
      <c r="C6" s="31">
        <f ca="1">IF(A6="","",COUNTIF(OFFSET(Horaire!$B$5:$BG$5,(ROW()-4)*4,0),"c"))</f>
        <v>5</v>
      </c>
      <c r="D6" s="31">
        <f ca="1">IF(A6="","",COUNTIF(OFFSET(Horaire!$B$5:$BG$5,(ROW()-4)*4,0),"f"))</f>
        <v>2</v>
      </c>
      <c r="E6" s="31">
        <f ca="1">IF(A6="","",COUNTIF(OFFSET(Horaire!$B$5:$BG$5,(ROW()-4)*4,0),"m"))</f>
        <v>0</v>
      </c>
      <c r="F6" s="31">
        <f ca="1">IF(A6="","",COUNTIF(OFFSET(Horaire!$B$5:$BG$5,(ROW()-4)*4,0),"a"))</f>
        <v>0</v>
      </c>
      <c r="G6" s="31">
        <f ca="1">IF(A6="","",COUNTIF(OFFSET(Horaire!$B$5:$BG$5,(ROW()-4)*4,0),"abs"))</f>
        <v>0</v>
      </c>
      <c r="H6" s="31">
        <f ca="1">IF(A6="","",COUNTIF(OFFSET(Horaire!$B$5:$BG$5,(ROW()-4)*4,0),"congé parent"))</f>
        <v>0</v>
      </c>
      <c r="I6" s="63">
        <f ca="1">IF(A6="","",COUNTIF(OFFSET(Horaire!$B$5:$BG$5,(ROW()-4)*4,0),"s"))</f>
        <v>0</v>
      </c>
      <c r="J6" s="32">
        <v>6.333333333333333</v>
      </c>
      <c r="K6" s="18">
        <f ca="1">IF(A6="","",C6*Horaire!$BH$3)</f>
        <v>1.5833333333333333</v>
      </c>
      <c r="L6" s="33">
        <f t="shared" ca="1" si="0"/>
        <v>4.75</v>
      </c>
      <c r="M6" s="34" t="s">
        <v>24</v>
      </c>
      <c r="N6" s="36">
        <f ca="1">IF(A6="","",COUNTIFS(OFFSET(Horaire!$B$5:$BG$5,(ROW()-4)*4,0),"r",Horaire!$B$3:$BG$3,"&gt;"&amp;Horaire!$BI$4))</f>
        <v>0</v>
      </c>
      <c r="O6" s="18">
        <f ca="1">IF(A6="","",IF(M6="a",0,Horaire!$BH$1-OFFSET(Horaire!$BH$7,(ROW()-4)*4,0)))</f>
        <v>77.258333333333326</v>
      </c>
      <c r="P6" s="33">
        <f ca="1">IF(A6="","",IF(M6="a",0,(-(O6-Q6)-(N6*Horaire!$BH$3))-B6*Horaire!$BH$3))</f>
        <v>-77.795833333333348</v>
      </c>
      <c r="Q6" s="35">
        <v>-0.22083333333336563</v>
      </c>
    </row>
    <row r="7" spans="1:19" x14ac:dyDescent="0.3">
      <c r="A7" s="30" t="str">
        <f ca="1">IF(OFFSET(Horaire!$A$5,(ROW()-4)*4,0)="","",OFFSET(Horaire!$A$5,(ROW()-4)*4,0))</f>
        <v>totu</v>
      </c>
      <c r="B7" s="31">
        <f ca="1">IF(A7="","",COUNTIFS(OFFSET(Horaire!$B$5:$BG$5,(ROW()-4)*4,0),"r",Horaire!$B$3:$BG$3,"&lt;"&amp;Horaire!$BI$4))</f>
        <v>0</v>
      </c>
      <c r="C7" s="31">
        <f ca="1">IF(A7="","",COUNTIF(OFFSET(Horaire!$B$5:$BG$5,(ROW()-4)*4,0),"c"))</f>
        <v>0</v>
      </c>
      <c r="D7" s="31">
        <f ca="1">IF(A7="","",COUNTIF(OFFSET(Horaire!$B$5:$BG$5,(ROW()-4)*4,0),"f"))</f>
        <v>2</v>
      </c>
      <c r="E7" s="31">
        <f ca="1">IF(A7="","",COUNTIF(OFFSET(Horaire!$B$5:$BG$5,(ROW()-4)*4,0),"m"))</f>
        <v>0</v>
      </c>
      <c r="F7" s="31">
        <f ca="1">IF(A7="","",COUNTIF(OFFSET(Horaire!$B$5:$BG$5,(ROW()-4)*4,0),"a"))</f>
        <v>0</v>
      </c>
      <c r="G7" s="31">
        <f ca="1">IF(A7="","",COUNTIF(OFFSET(Horaire!$B$5:$BG$5,(ROW()-4)*4,0),"abs"))</f>
        <v>0</v>
      </c>
      <c r="H7" s="31">
        <f ca="1">IF(A7="","",COUNTIF(OFFSET(Horaire!$B$5:$BG$5,(ROW()-4)*4,0),"congé parent"))</f>
        <v>0</v>
      </c>
      <c r="I7" s="63">
        <f ca="1">IF(A7="","",COUNTIF(OFFSET(Horaire!$B$5:$BG$5,(ROW()-4)*4,0),"s"))</f>
        <v>0</v>
      </c>
      <c r="J7" s="32">
        <v>6.333333333333333</v>
      </c>
      <c r="K7" s="18">
        <f ca="1">IF(A7="","",C7*Horaire!$BH$3)</f>
        <v>0</v>
      </c>
      <c r="L7" s="33">
        <f t="shared" ca="1" si="0"/>
        <v>6.333333333333333</v>
      </c>
      <c r="M7" s="34" t="s">
        <v>24</v>
      </c>
      <c r="N7" s="36">
        <f ca="1">IF(A7="","",COUNTIFS(OFFSET(Horaire!$B$5:$BG$5,(ROW()-4)*4,0),"r",Horaire!$B$3:$BG$3,"&gt;"&amp;Horaire!$BI$4))</f>
        <v>0</v>
      </c>
      <c r="O7" s="18">
        <f ca="1">IF(A7="","",IF(M7="a",0,Horaire!$BH$1-OFFSET(Horaire!$BH$7,(ROW()-4)*4,0)))</f>
        <v>76.974999999999994</v>
      </c>
      <c r="P7" s="33">
        <f ca="1">IF(A7="","",IF(M7="a",0,(-(O7-Q7)-(N7*Horaire!$BH$3))-B7*Horaire!$BH$3))</f>
        <v>-76.995833333333408</v>
      </c>
      <c r="Q7" s="35">
        <v>-2.0833333333412973E-2</v>
      </c>
    </row>
    <row r="8" spans="1:19" x14ac:dyDescent="0.3">
      <c r="A8" s="30" t="str">
        <f ca="1">IF(OFFSET(Horaire!$A$5,(ROW()-4)*4,0)="","",OFFSET(Horaire!$A$5,(ROW()-4)*4,0))</f>
        <v>totai</v>
      </c>
      <c r="B8" s="31">
        <f ca="1">IF(A8="","",COUNTIFS(OFFSET(Horaire!$B$5:$BG$5,(ROW()-4)*4,0),"r",Horaire!$B$3:$BG$3,"&lt;"&amp;Horaire!$BI$4))</f>
        <v>0</v>
      </c>
      <c r="C8" s="31">
        <f ca="1">IF(A8="","",COUNTIF(OFFSET(Horaire!$B$5:$BG$5,(ROW()-4)*4,0),"c"))</f>
        <v>0</v>
      </c>
      <c r="D8" s="31">
        <f ca="1">IF(A8="","",COUNTIF(OFFSET(Horaire!$B$5:$BG$5,(ROW()-4)*4,0),"f"))</f>
        <v>2</v>
      </c>
      <c r="E8" s="31">
        <f ca="1">IF(A8="","",COUNTIF(OFFSET(Horaire!$B$5:$BG$5,(ROW()-4)*4,0),"m"))</f>
        <v>0</v>
      </c>
      <c r="F8" s="31">
        <f ca="1">IF(A8="","",COUNTIF(OFFSET(Horaire!$B$5:$BG$5,(ROW()-4)*4,0),"a"))</f>
        <v>0</v>
      </c>
      <c r="G8" s="31">
        <f ca="1">IF(A8="","",COUNTIF(OFFSET(Horaire!$B$5:$BG$5,(ROW()-4)*4,0),"abs"))</f>
        <v>0</v>
      </c>
      <c r="H8" s="31">
        <f ca="1">IF(A8="","",COUNTIF(OFFSET(Horaire!$B$5:$BG$5,(ROW()-4)*4,0),"congé parent"))</f>
        <v>0</v>
      </c>
      <c r="I8" s="63">
        <f ca="1">IF(A8="","",COUNTIF(OFFSET(Horaire!$B$5:$BG$5,(ROW()-4)*4,0),"s"))</f>
        <v>0</v>
      </c>
      <c r="J8" s="32">
        <v>6.333333333333333</v>
      </c>
      <c r="K8" s="18">
        <f ca="1">IF(A8="","",C8*Horaire!$BH$3)</f>
        <v>0</v>
      </c>
      <c r="L8" s="33">
        <f t="shared" ca="1" si="0"/>
        <v>6.333333333333333</v>
      </c>
      <c r="M8" s="34" t="s">
        <v>24</v>
      </c>
      <c r="N8" s="36">
        <f ca="1">IF(A8="","",COUNTIFS(OFFSET(Horaire!$B$5:$BG$5,(ROW()-4)*4,0),"r",Horaire!$B$3:$BG$3,"&gt;"&amp;Horaire!$BI$4))</f>
        <v>0</v>
      </c>
      <c r="O8" s="18">
        <f ca="1">IF(A8="","",IF(M8="a",0,Horaire!$BH$1-OFFSET(Horaire!$BH$7,(ROW()-4)*4,0)))</f>
        <v>77.433333333333337</v>
      </c>
      <c r="P8" s="33">
        <f ca="1">IF(A8="","",IF(M8="a",0,(-(O8-Q8)-(N8*Horaire!$BH$3))-B8*Horaire!$BH$3))</f>
        <v>-78.158333333333374</v>
      </c>
      <c r="Q8" s="35">
        <v>-0.72500000000004317</v>
      </c>
    </row>
    <row r="9" spans="1:19" x14ac:dyDescent="0.3">
      <c r="A9" s="30" t="str">
        <f ca="1">IF(OFFSET(Horaire!$A$5,(ROW()-4)*4,0)="","",OFFSET(Horaire!$A$5,(ROW()-4)*4,0))</f>
        <v>toteu</v>
      </c>
      <c r="B9" s="31">
        <f ca="1">IF(A9="","",COUNTIFS(OFFSET(Horaire!$B$5:$BG$5,(ROW()-4)*4,0),"r",Horaire!$B$3:$BG$3,"&lt;"&amp;Horaire!$BI$4))</f>
        <v>0</v>
      </c>
      <c r="C9" s="31">
        <f ca="1">IF(A9="","",COUNTIF(OFFSET(Horaire!$B$5:$BG$5,(ROW()-4)*4,0),"c"))</f>
        <v>0</v>
      </c>
      <c r="D9" s="31">
        <f ca="1">IF(A9="","",COUNTIF(OFFSET(Horaire!$B$5:$BG$5,(ROW()-4)*4,0),"f"))</f>
        <v>2</v>
      </c>
      <c r="E9" s="31">
        <f ca="1">IF(A9="","",COUNTIF(OFFSET(Horaire!$B$5:$BG$5,(ROW()-4)*4,0),"m"))</f>
        <v>0</v>
      </c>
      <c r="F9" s="31">
        <f ca="1">IF(A9="","",COUNTIF(OFFSET(Horaire!$B$5:$BG$5,(ROW()-4)*4,0),"a"))</f>
        <v>0</v>
      </c>
      <c r="G9" s="31">
        <f ca="1">IF(A9="","",COUNTIF(OFFSET(Horaire!$B$5:$BG$5,(ROW()-4)*4,0),"abs"))</f>
        <v>0</v>
      </c>
      <c r="H9" s="31">
        <f ca="1">IF(A9="","",COUNTIF(OFFSET(Horaire!$B$5:$BG$5,(ROW()-4)*4,0),"congé parent"))</f>
        <v>0</v>
      </c>
      <c r="I9" s="63">
        <f ca="1">IF(A9="","",COUNTIF(OFFSET(Horaire!$B$5:$BG$5,(ROW()-4)*4,0),"s"))</f>
        <v>0</v>
      </c>
      <c r="J9" s="32">
        <v>6.333333333333333</v>
      </c>
      <c r="K9" s="18">
        <f ca="1">IF(A9="","",C9*Horaire!$BH$3)</f>
        <v>0</v>
      </c>
      <c r="L9" s="33">
        <f t="shared" ca="1" si="0"/>
        <v>6.333333333333333</v>
      </c>
      <c r="M9" s="34" t="s">
        <v>24</v>
      </c>
      <c r="N9" s="36">
        <f ca="1">IF(A9="","",COUNTIFS(OFFSET(Horaire!$B$5:$BG$5,(ROW()-4)*4,0),"r",Horaire!$B$3:$BG$3,"&gt;"&amp;Horaire!$BI$4))</f>
        <v>0</v>
      </c>
      <c r="O9" s="18">
        <f ca="1">IF(A9="","",IF(M9="a",0,Horaire!$BH$1-OFFSET(Horaire!$BH$7,(ROW()-4)*4,0)))</f>
        <v>77.370833333333337</v>
      </c>
      <c r="P9" s="33">
        <f ca="1">IF(A9="","",IF(M9="a",0,(-(O9-Q9)-(N9*Horaire!$BH$3))-B9*Horaire!$BH$3))</f>
        <v>-77.718750000000043</v>
      </c>
      <c r="Q9" s="35">
        <v>-0.34791666666670085</v>
      </c>
    </row>
    <row r="10" spans="1:19" x14ac:dyDescent="0.3">
      <c r="A10" s="30" t="str">
        <f ca="1">IF(OFFSET(Horaire!$A$5,(ROW()-4)*4,0)="","",OFFSET(Horaire!$A$5,(ROW()-4)*4,0))</f>
        <v>totem</v>
      </c>
      <c r="B10" s="31">
        <f ca="1">IF(A10="","",COUNTIFS(OFFSET(Horaire!$B$5:$BG$5,(ROW()-4)*4,0),"r",Horaire!$B$3:$BG$3,"&lt;"&amp;Horaire!$BI$4))</f>
        <v>0</v>
      </c>
      <c r="C10" s="31">
        <f ca="1">IF(A10="","",COUNTIF(OFFSET(Horaire!$B$5:$BG$5,(ROW()-4)*4,0),"c"))</f>
        <v>8</v>
      </c>
      <c r="D10" s="31">
        <f ca="1">IF(A10="","",COUNTIF(OFFSET(Horaire!$B$5:$BG$5,(ROW()-4)*4,0),"f"))</f>
        <v>2</v>
      </c>
      <c r="E10" s="31">
        <f ca="1">IF(A10="","",COUNTIF(OFFSET(Horaire!$B$5:$BG$5,(ROW()-4)*4,0),"m"))</f>
        <v>0</v>
      </c>
      <c r="F10" s="31">
        <f ca="1">IF(A10="","",COUNTIF(OFFSET(Horaire!$B$5:$BG$5,(ROW()-4)*4,0),"a"))</f>
        <v>0</v>
      </c>
      <c r="G10" s="31">
        <f ca="1">IF(A10="","",COUNTIF(OFFSET(Horaire!$B$5:$BG$5,(ROW()-4)*4,0),"abs"))</f>
        <v>0</v>
      </c>
      <c r="H10" s="31">
        <f ca="1">IF(A10="","",COUNTIF(OFFSET(Horaire!$B$5:$BG$5,(ROW()-4)*4,0),"congé parent"))</f>
        <v>0</v>
      </c>
      <c r="I10" s="63">
        <f ca="1">IF(A10="","",COUNTIF(OFFSET(Horaire!$B$5:$BG$5,(ROW()-4)*4,0),"s"))</f>
        <v>0</v>
      </c>
      <c r="J10" s="32">
        <v>6.333333333333333</v>
      </c>
      <c r="K10" s="18">
        <f ca="1">IF(A10="","",C10*Horaire!$BH$3)</f>
        <v>2.5333333333333332</v>
      </c>
      <c r="L10" s="33">
        <f t="shared" ca="1" si="0"/>
        <v>3.8</v>
      </c>
      <c r="M10" s="34" t="s">
        <v>24</v>
      </c>
      <c r="N10" s="36">
        <f ca="1">IF(A10="","",COUNTIFS(OFFSET(Horaire!$B$5:$BG$5,(ROW()-4)*4,0),"r",Horaire!$B$3:$BG$3,"&gt;"&amp;Horaire!$BI$4))</f>
        <v>0</v>
      </c>
      <c r="O10" s="18">
        <f ca="1">IF(A10="","",IF(M10="a",0,Horaire!$BH$1-OFFSET(Horaire!$BH$7,(ROW()-4)*4,0)))</f>
        <v>77.5</v>
      </c>
      <c r="P10" s="33">
        <f ca="1">IF(A10="","",IF(M10="a",0,(-(O10-Q10)-(N10*Horaire!$BH$3))-B10*Horaire!$BH$3))</f>
        <v>-78.045833333333377</v>
      </c>
      <c r="Q10" s="35">
        <v>-0.54583333333337936</v>
      </c>
    </row>
    <row r="11" spans="1:19" x14ac:dyDescent="0.3">
      <c r="A11" s="30" t="str">
        <f ca="1">IF(OFFSET(Horaire!$A$5,(ROW()-4)*4,0)="","",OFFSET(Horaire!$A$5,(ROW()-4)*4,0))</f>
        <v>totati</v>
      </c>
      <c r="B11" s="31">
        <f ca="1">IF(A11="","",COUNTIFS(OFFSET(Horaire!$B$5:$BG$5,(ROW()-4)*4,0),"r",Horaire!$B$3:$BG$3,"&lt;"&amp;Horaire!$BI$4))</f>
        <v>0</v>
      </c>
      <c r="C11" s="31">
        <f ca="1">IF(A11="","",COUNTIF(OFFSET(Horaire!$B$5:$BG$5,(ROW()-4)*4,0),"c"))</f>
        <v>4</v>
      </c>
      <c r="D11" s="31">
        <f ca="1">IF(A11="","",COUNTIF(OFFSET(Horaire!$B$5:$BG$5,(ROW()-4)*4,0),"f"))</f>
        <v>2</v>
      </c>
      <c r="E11" s="31">
        <f ca="1">IF(A11="","",COUNTIF(OFFSET(Horaire!$B$5:$BG$5,(ROW()-4)*4,0),"m"))</f>
        <v>0</v>
      </c>
      <c r="F11" s="31">
        <f ca="1">IF(A11="","",COUNTIF(OFFSET(Horaire!$B$5:$BG$5,(ROW()-4)*4,0),"a"))</f>
        <v>0</v>
      </c>
      <c r="G11" s="31">
        <f ca="1">IF(A11="","",COUNTIF(OFFSET(Horaire!$B$5:$BG$5,(ROW()-4)*4,0),"abs"))</f>
        <v>0</v>
      </c>
      <c r="H11" s="31">
        <f ca="1">IF(A11="","",COUNTIF(OFFSET(Horaire!$B$5:$BG$5,(ROW()-4)*4,0),"congé parent"))</f>
        <v>0</v>
      </c>
      <c r="I11" s="63">
        <f ca="1">IF(A11="","",COUNTIF(OFFSET(Horaire!$B$5:$BG$5,(ROW()-4)*4,0),"s"))</f>
        <v>0</v>
      </c>
      <c r="J11" s="32">
        <v>6.333333333333333</v>
      </c>
      <c r="K11" s="18">
        <f ca="1">IF(A11="","",C11*Horaire!$BH$3)</f>
        <v>1.2666666666666666</v>
      </c>
      <c r="L11" s="33">
        <f t="shared" ca="1" si="0"/>
        <v>5.0666666666666664</v>
      </c>
      <c r="M11" s="34" t="s">
        <v>24</v>
      </c>
      <c r="N11" s="36">
        <f ca="1">IF(A11="","",COUNTIFS(OFFSET(Horaire!$B$5:$BG$5,(ROW()-4)*4,0),"r",Horaire!$B$3:$BG$3,"&gt;"&amp;Horaire!$BI$4))</f>
        <v>0</v>
      </c>
      <c r="O11" s="18">
        <f ca="1">IF(A11="","",IF(M11="a",0,Horaire!$BH$1-OFFSET(Horaire!$BH$7,(ROW()-4)*4,0)))</f>
        <v>77.075000000000003</v>
      </c>
      <c r="P11" s="33">
        <f ca="1">IF(A11="","",IF(M11="a",0,(-(O11-Q11)-(N11*Horaire!$BH$3))-B11*Horaire!$BH$3))</f>
        <v>-80.556250000000034</v>
      </c>
      <c r="Q11" s="35">
        <v>-3.4812500000000339</v>
      </c>
    </row>
    <row r="12" spans="1:19" x14ac:dyDescent="0.3">
      <c r="A12" s="30" t="str">
        <f ca="1">IF(OFFSET(Horaire!$A$5,(ROW()-4)*4,0)="","",OFFSET(Horaire!$A$5,(ROW()-4)*4,0))</f>
        <v>totalit</v>
      </c>
      <c r="B12" s="31">
        <f ca="1">IF(A12="","",COUNTIFS(OFFSET(Horaire!$B$5:$BG$5,(ROW()-4)*4,0),"r",Horaire!$B$3:$BG$3,"&lt;"&amp;Horaire!$BI$4))</f>
        <v>0</v>
      </c>
      <c r="C12" s="31">
        <f ca="1">IF(A12="","",COUNTIF(OFFSET(Horaire!$B$5:$BG$5,(ROW()-4)*4,0),"c"))</f>
        <v>0</v>
      </c>
      <c r="D12" s="31">
        <f ca="1">IF(A12="","",COUNTIF(OFFSET(Horaire!$B$5:$BG$5,(ROW()-4)*4,0),"f"))</f>
        <v>0</v>
      </c>
      <c r="E12" s="31">
        <f ca="1">IF(A12="","",COUNTIF(OFFSET(Horaire!$B$5:$BG$5,(ROW()-4)*4,0),"m"))</f>
        <v>0</v>
      </c>
      <c r="F12" s="31">
        <f ca="1">IF(A12="","",COUNTIF(OFFSET(Horaire!$B$5:$BG$5,(ROW()-4)*4,0),"a"))</f>
        <v>0</v>
      </c>
      <c r="G12" s="31">
        <f ca="1">IF(A12="","",COUNTIF(OFFSET(Horaire!$B$5:$BG$5,(ROW()-4)*4,0),"abs"))</f>
        <v>0</v>
      </c>
      <c r="H12" s="31">
        <f ca="1">IF(A12="","",COUNTIF(OFFSET(Horaire!$B$5:$BG$5,(ROW()-4)*4,0),"congé parent"))</f>
        <v>0</v>
      </c>
      <c r="I12" s="63">
        <f ca="1">IF(A12="","",COUNTIF(OFFSET(Horaire!$B$5:$BG$5,(ROW()-4)*4,0),"s"))</f>
        <v>0</v>
      </c>
      <c r="J12" s="32">
        <v>6.333333333333333</v>
      </c>
      <c r="K12" s="18">
        <f ca="1">IF(A12="","",C12*Horaire!$BH$3)</f>
        <v>0</v>
      </c>
      <c r="L12" s="33">
        <f t="shared" ca="1" si="0"/>
        <v>6.333333333333333</v>
      </c>
      <c r="M12" s="34" t="s">
        <v>24</v>
      </c>
      <c r="N12" s="36">
        <f ca="1">IF(A12="","",COUNTIFS(OFFSET(Horaire!$B$5:$BG$5,(ROW()-4)*4,0),"r",Horaire!$B$3:$BG$3,"&gt;"&amp;Horaire!$BI$4))</f>
        <v>0</v>
      </c>
      <c r="O12" s="18">
        <f ca="1">IF(A12="","",IF(M12="a",0,Horaire!$BH$1-OFFSET(Horaire!$BH$7,(ROW()-4)*4,0)))</f>
        <v>77.520833333333329</v>
      </c>
      <c r="P12" s="33">
        <f ca="1">IF(A12="","",IF(M12="a",0,(-(O12-Q12)-(N12*Horaire!$BH$3))-B12*Horaire!$BH$3))</f>
        <v>-77.093750000000028</v>
      </c>
      <c r="Q12" s="35">
        <v>0.42708333333330195</v>
      </c>
    </row>
    <row r="13" spans="1:19" x14ac:dyDescent="0.3">
      <c r="A13" s="30" t="str">
        <f ca="1">IF(OFFSET(Horaire!$A$5,(ROW()-4)*4,0)="","",OFFSET(Horaire!$A$5,(ROW()-4)*4,0))</f>
        <v>tomato</v>
      </c>
      <c r="B13" s="31">
        <f ca="1">IF(A13="","",COUNTIFS(OFFSET(Horaire!$B$5:$BG$5,(ROW()-4)*4,0),"r",Horaire!$B$3:$BG$3,"&lt;"&amp;Horaire!$BI$4))</f>
        <v>0</v>
      </c>
      <c r="C13" s="31">
        <f ca="1">IF(A13="","",COUNTIF(OFFSET(Horaire!$B$5:$BG$5,(ROW()-4)*4,0),"c"))</f>
        <v>0</v>
      </c>
      <c r="D13" s="31">
        <f ca="1">IF(A13="","",COUNTIF(OFFSET(Horaire!$B$5:$BG$5,(ROW()-4)*4,0),"f"))</f>
        <v>1</v>
      </c>
      <c r="E13" s="31">
        <f ca="1">IF(A13="","",COUNTIF(OFFSET(Horaire!$B$5:$BG$5,(ROW()-4)*4,0),"m"))</f>
        <v>0</v>
      </c>
      <c r="F13" s="31">
        <f ca="1">IF(A13="","",COUNTIF(OFFSET(Horaire!$B$5:$BG$5,(ROW()-4)*4,0),"a"))</f>
        <v>0</v>
      </c>
      <c r="G13" s="31">
        <f ca="1">IF(A13="","",COUNTIF(OFFSET(Horaire!$B$5:$BG$5,(ROW()-4)*4,0),"abs"))</f>
        <v>0</v>
      </c>
      <c r="H13" s="31">
        <f ca="1">IF(A13="","",COUNTIF(OFFSET(Horaire!$B$5:$BG$5,(ROW()-4)*4,0),"congé parent"))</f>
        <v>0</v>
      </c>
      <c r="I13" s="63">
        <f ca="1">IF(A13="","",COUNTIF(OFFSET(Horaire!$B$5:$BG$5,(ROW()-4)*4,0),"s"))</f>
        <v>0</v>
      </c>
      <c r="J13" s="32">
        <v>6.333333333333333</v>
      </c>
      <c r="K13" s="18">
        <f ca="1">IF(A13="","",C13*Horaire!$BH$3)</f>
        <v>0</v>
      </c>
      <c r="L13" s="33">
        <f t="shared" ca="1" si="0"/>
        <v>6.333333333333333</v>
      </c>
      <c r="M13" s="34" t="s">
        <v>24</v>
      </c>
      <c r="N13" s="36">
        <f ca="1">IF(A13="","",COUNTIFS(OFFSET(Horaire!$B$5:$BG$5,(ROW()-4)*4,0),"r",Horaire!$B$3:$BG$3,"&gt;"&amp;Horaire!$BI$4))</f>
        <v>0</v>
      </c>
      <c r="O13" s="18">
        <f ca="1">IF(A13="","",IF(M13="a",0,Horaire!$BH$1-OFFSET(Horaire!$BH$7,(ROW()-4)*4,0)))</f>
        <v>77.391666666666666</v>
      </c>
      <c r="P13" s="33">
        <f ca="1">IF(A13="","",IF(M13="a",0,(-(O13-Q13)-(N13*Horaire!$BH$3))-B13*Horaire!$BH$3))</f>
        <v>-77.289583333333383</v>
      </c>
      <c r="Q13" s="35">
        <v>0.10208333333328445</v>
      </c>
    </row>
    <row r="14" spans="1:19" x14ac:dyDescent="0.3">
      <c r="A14" s="30" t="str">
        <f ca="1">IF(OFFSET(Horaire!$A$5,(ROW()-4)*4,0)="","",OFFSET(Horaire!$A$5,(ROW()-4)*4,0))</f>
        <v>tavol</v>
      </c>
      <c r="B14" s="31">
        <f ca="1">IF(A14="","",COUNTIFS(OFFSET(Horaire!$B$5:$BG$5,(ROW()-4)*4,0),"r",Horaire!$B$3:$BG$3,"&lt;"&amp;Horaire!$BI$4))</f>
        <v>1</v>
      </c>
      <c r="C14" s="31">
        <f ca="1">IF(A14="","",COUNTIF(OFFSET(Horaire!$B$5:$BG$5,(ROW()-4)*4,0),"c"))</f>
        <v>5</v>
      </c>
      <c r="D14" s="31">
        <f ca="1">IF(A14="","",COUNTIF(OFFSET(Horaire!$B$5:$BG$5,(ROW()-4)*4,0),"f"))</f>
        <v>2</v>
      </c>
      <c r="E14" s="31">
        <f ca="1">IF(A14="","",COUNTIF(OFFSET(Horaire!$B$5:$BG$5,(ROW()-4)*4,0),"m"))</f>
        <v>0</v>
      </c>
      <c r="F14" s="31">
        <f ca="1">IF(A14="","",COUNTIF(OFFSET(Horaire!$B$5:$BG$5,(ROW()-4)*4,0),"a"))</f>
        <v>0</v>
      </c>
      <c r="G14" s="31">
        <f ca="1">IF(A14="","",COUNTIF(OFFSET(Horaire!$B$5:$BG$5,(ROW()-4)*4,0),"abs"))</f>
        <v>0</v>
      </c>
      <c r="H14" s="31">
        <f ca="1">IF(A14="","",COUNTIF(OFFSET(Horaire!$B$5:$BG$5,(ROW()-4)*4,0),"congé parent"))</f>
        <v>0</v>
      </c>
      <c r="I14" s="63">
        <f ca="1">IF(A14="","",COUNTIF(OFFSET(Horaire!$B$5:$BG$5,(ROW()-4)*4,0),"s"))</f>
        <v>0</v>
      </c>
      <c r="J14" s="32">
        <v>6.333333333333333</v>
      </c>
      <c r="K14" s="18">
        <f ca="1">IF(A14="","",C14*Horaire!$BH$3)</f>
        <v>1.5833333333333333</v>
      </c>
      <c r="L14" s="33">
        <f t="shared" ca="1" si="0"/>
        <v>4.75</v>
      </c>
      <c r="M14" s="34" t="s">
        <v>24</v>
      </c>
      <c r="N14" s="36">
        <f ca="1">IF(A14="","",COUNTIFS(OFFSET(Horaire!$B$5:$BG$5,(ROW()-4)*4,0),"r",Horaire!$B$3:$BG$3,"&gt;"&amp;Horaire!$BI$4))</f>
        <v>2</v>
      </c>
      <c r="O14" s="18">
        <f ca="1">IF(A14="","",IF(M14="a",0,Horaire!$BH$1-OFFSET(Horaire!$BH$7,(ROW()-4)*4,0)))</f>
        <v>77.529166666666669</v>
      </c>
      <c r="P14" s="33">
        <f ca="1">IF(A14="","",IF(M14="a",0,(-(O14-Q14)-(N14*Horaire!$BH$3))-B14*Horaire!$BH$3))</f>
        <v>-80.693750000000065</v>
      </c>
      <c r="Q14" s="35">
        <v>-2.2145833333333997</v>
      </c>
    </row>
    <row r="15" spans="1:19" x14ac:dyDescent="0.3">
      <c r="A15" s="30" t="str">
        <f ca="1">IF(OFFSET(Horaire!$A$5,(ROW()-4)*4,0)="","",OFFSET(Horaire!$A$5,(ROW()-4)*4,0))</f>
        <v>tivon</v>
      </c>
      <c r="B15" s="31">
        <f ca="1">IF(A15="","",COUNTIFS(OFFSET(Horaire!$B$5:$BG$5,(ROW()-4)*4,0),"r",Horaire!$B$3:$BG$3,"&lt;"&amp;Horaire!$BI$4))</f>
        <v>0</v>
      </c>
      <c r="C15" s="31">
        <f ca="1">IF(A15="","",COUNTIF(OFFSET(Horaire!$B$5:$BG$5,(ROW()-4)*4,0),"c"))</f>
        <v>0</v>
      </c>
      <c r="D15" s="31">
        <f ca="1">IF(A15="","",COUNTIF(OFFSET(Horaire!$B$5:$BG$5,(ROW()-4)*4,0),"f"))</f>
        <v>1</v>
      </c>
      <c r="E15" s="31">
        <f ca="1">IF(A15="","",COUNTIF(OFFSET(Horaire!$B$5:$BG$5,(ROW()-4)*4,0),"m"))</f>
        <v>0</v>
      </c>
      <c r="F15" s="31">
        <f ca="1">IF(A15="","",COUNTIF(OFFSET(Horaire!$B$5:$BG$5,(ROW()-4)*4,0),"a"))</f>
        <v>0</v>
      </c>
      <c r="G15" s="31">
        <f ca="1">IF(A15="","",COUNTIF(OFFSET(Horaire!$B$5:$BG$5,(ROW()-4)*4,0),"abs"))</f>
        <v>0</v>
      </c>
      <c r="H15" s="31">
        <f ca="1">IF(A15="","",COUNTIF(OFFSET(Horaire!$B$5:$BG$5,(ROW()-4)*4,0),"congé parent"))</f>
        <v>0</v>
      </c>
      <c r="I15" s="63">
        <f ca="1">IF(A15="","",COUNTIF(OFFSET(Horaire!$B$5:$BG$5,(ROW()-4)*4,0),"s"))</f>
        <v>0</v>
      </c>
      <c r="J15" s="32">
        <v>6.333333333333333</v>
      </c>
      <c r="K15" s="18">
        <f ca="1">IF(A15="","",C15*Horaire!$BH$3)</f>
        <v>0</v>
      </c>
      <c r="L15" s="33">
        <f t="shared" ca="1" si="0"/>
        <v>6.333333333333333</v>
      </c>
      <c r="M15" s="34" t="s">
        <v>24</v>
      </c>
      <c r="N15" s="36">
        <f ca="1">IF(A15="","",COUNTIFS(OFFSET(Horaire!$B$5:$BG$5,(ROW()-4)*4,0),"r",Horaire!$B$3:$BG$3,"&gt;"&amp;Horaire!$BI$4))</f>
        <v>0</v>
      </c>
      <c r="O15" s="18">
        <f ca="1">IF(A15="","",IF(M15="a",0,Horaire!$BH$1-OFFSET(Horaire!$BH$7,(ROW()-4)*4,0)))</f>
        <v>77.495833333333337</v>
      </c>
      <c r="P15" s="33">
        <f ca="1">IF(A15="","",IF(M15="a",0,(-(O15-Q15)-(N15*Horaire!$BH$3))-B15*Horaire!$BH$3))</f>
        <v>-77.060416666666711</v>
      </c>
      <c r="Q15" s="35">
        <v>0.43541666666662682</v>
      </c>
    </row>
    <row r="16" spans="1:19" x14ac:dyDescent="0.3">
      <c r="A16" s="30" t="str">
        <f ca="1">IF(OFFSET(Horaire!$A$5,(ROW()-4)*4,0)="","",OFFSET(Horaire!$A$5,(ROW()-4)*4,0))</f>
        <v>toimem</v>
      </c>
      <c r="B16" s="31">
        <f ca="1">IF(A16="","",COUNTIFS(OFFSET(Horaire!$B$5:$BG$5,(ROW()-4)*4,0),"r",Horaire!$B$3:$BG$3,"&lt;"&amp;Horaire!$BI$4))</f>
        <v>0</v>
      </c>
      <c r="C16" s="31">
        <f ca="1">IF(A16="","",COUNTIF(OFFSET(Horaire!$B$5:$BG$5,(ROW()-4)*4,0),"c"))</f>
        <v>3</v>
      </c>
      <c r="D16" s="31">
        <f ca="1">IF(A16="","",COUNTIF(OFFSET(Horaire!$B$5:$BG$5,(ROW()-4)*4,0),"f"))</f>
        <v>2</v>
      </c>
      <c r="E16" s="31">
        <f ca="1">IF(A16="","",COUNTIF(OFFSET(Horaire!$B$5:$BG$5,(ROW()-4)*4,0),"m"))</f>
        <v>4</v>
      </c>
      <c r="F16" s="31">
        <f ca="1">IF(A16="","",COUNTIF(OFFSET(Horaire!$B$5:$BG$5,(ROW()-4)*4,0),"a"))</f>
        <v>0</v>
      </c>
      <c r="G16" s="31">
        <f ca="1">IF(A16="","",COUNTIF(OFFSET(Horaire!$B$5:$BG$5,(ROW()-4)*4,0),"abs"))</f>
        <v>0</v>
      </c>
      <c r="H16" s="31">
        <f ca="1">IF(A16="","",COUNTIF(OFFSET(Horaire!$B$5:$BG$5,(ROW()-4)*4,0),"congé parent"))</f>
        <v>0</v>
      </c>
      <c r="I16" s="63">
        <f ca="1">IF(A16="","",COUNTIF(OFFSET(Horaire!$B$5:$BG$5,(ROW()-4)*4,0),"s"))</f>
        <v>2</v>
      </c>
      <c r="J16" s="32">
        <v>6.333333333333333</v>
      </c>
      <c r="K16" s="18">
        <f ca="1">IF(A16="","",C16*Horaire!$BH$3)</f>
        <v>0.95</v>
      </c>
      <c r="L16" s="33">
        <f t="shared" ca="1" si="0"/>
        <v>5.3833333333333329</v>
      </c>
      <c r="M16" s="34" t="s">
        <v>24</v>
      </c>
      <c r="N16" s="36">
        <f ca="1">IF(A16="","",COUNTIFS(OFFSET(Horaire!$B$5:$BG$5,(ROW()-4)*4,0),"r",Horaire!$B$3:$BG$3,"&gt;"&amp;Horaire!$BI$4))</f>
        <v>0</v>
      </c>
      <c r="O16" s="18">
        <f ca="1">IF(A16="","",IF(M16="a",0,Horaire!$BH$1-OFFSET(Horaire!$BH$7,(ROW()-4)*4,0)))</f>
        <v>77.541666666666671</v>
      </c>
      <c r="P16" s="33">
        <f ca="1">IF(A16="","",IF(M16="a",0,(-(O16-Q16)-(N16*Horaire!$BH$3))-B16*Horaire!$BH$3))</f>
        <v>-77.541666666666742</v>
      </c>
      <c r="Q16" s="35">
        <v>-7.815970093361102E-14</v>
      </c>
    </row>
    <row r="17" spans="1:17" x14ac:dyDescent="0.3">
      <c r="A17" s="30" t="str">
        <f ca="1">IF(OFFSET(Horaire!$A$5,(ROW()-4)*4,0)="","",OFFSET(Horaire!$A$5,(ROW()-4)*4,0))</f>
        <v>tumilo</v>
      </c>
      <c r="B17" s="31">
        <f ca="1">IF(A17="","",COUNTIFS(OFFSET(Horaire!$B$5:$BG$5,(ROW()-4)*4,0),"r",Horaire!$B$3:$BG$3,"&lt;"&amp;Horaire!$BI$4))</f>
        <v>0</v>
      </c>
      <c r="C17" s="31">
        <f ca="1">IF(A17="","",COUNTIF(OFFSET(Horaire!$B$5:$BG$5,(ROW()-4)*4,0),"c"))</f>
        <v>0</v>
      </c>
      <c r="D17" s="31">
        <f ca="1">IF(A17="","",COUNTIF(OFFSET(Horaire!$B$5:$BG$5,(ROW()-4)*4,0),"f"))</f>
        <v>2</v>
      </c>
      <c r="E17" s="31">
        <f ca="1">IF(A17="","",COUNTIF(OFFSET(Horaire!$B$5:$BG$5,(ROW()-4)*4,0),"m"))</f>
        <v>9</v>
      </c>
      <c r="F17" s="31">
        <f ca="1">IF(A17="","",COUNTIF(OFFSET(Horaire!$B$5:$BG$5,(ROW()-4)*4,0),"a"))</f>
        <v>0</v>
      </c>
      <c r="G17" s="31">
        <f ca="1">IF(A17="","",COUNTIF(OFFSET(Horaire!$B$5:$BG$5,(ROW()-4)*4,0),"abs"))</f>
        <v>0</v>
      </c>
      <c r="H17" s="31">
        <f ca="1">IF(A17="","",COUNTIF(OFFSET(Horaire!$B$5:$BG$5,(ROW()-4)*4,0),"congé parent"))</f>
        <v>0</v>
      </c>
      <c r="I17" s="63">
        <f ca="1">IF(A17="","",COUNTIF(OFFSET(Horaire!$B$5:$BG$5,(ROW()-4)*4,0),"s"))</f>
        <v>0</v>
      </c>
      <c r="J17" s="32">
        <v>6.333333333333333</v>
      </c>
      <c r="K17" s="18">
        <f ca="1">IF(A17="","",C17*Horaire!$BH$3)</f>
        <v>0</v>
      </c>
      <c r="L17" s="33">
        <f t="shared" ca="1" si="0"/>
        <v>6.333333333333333</v>
      </c>
      <c r="M17" s="34" t="s">
        <v>24</v>
      </c>
      <c r="N17" s="36">
        <f ca="1">IF(A17="","",COUNTIFS(OFFSET(Horaire!$B$5:$BG$5,(ROW()-4)*4,0),"r",Horaire!$B$3:$BG$3,"&gt;"&amp;Horaire!$BI$4))</f>
        <v>0</v>
      </c>
      <c r="O17" s="18">
        <f ca="1">IF(A17="","",IF(M17="a",0,Horaire!$BH$1-OFFSET(Horaire!$BH$7,(ROW()-4)*4,0)))</f>
        <v>77.516666666666666</v>
      </c>
      <c r="P17" s="33">
        <f ca="1">IF(A17="","",IF(M17="a",0,(-(O17-Q17)-(N17*Horaire!$BH$3))-B17*Horaire!$BH$3))</f>
        <v>-77.470833333333388</v>
      </c>
      <c r="Q17" s="35">
        <v>4.5833333333271664E-2</v>
      </c>
    </row>
    <row r="18" spans="1:17" x14ac:dyDescent="0.3">
      <c r="A18" s="30" t="str">
        <f ca="1">IF(OFFSET(Horaire!$A$5,(ROW()-4)*4,0)="","",OFFSET(Horaire!$A$5,(ROW()-4)*4,0))</f>
        <v>tonqf</v>
      </c>
      <c r="B18" s="31">
        <f ca="1">IF(A18="","",COUNTIFS(OFFSET(Horaire!$B$5:$BG$5,(ROW()-4)*4,0),"r",Horaire!$B$3:$BG$3,"&lt;"&amp;Horaire!$BI$4))</f>
        <v>0</v>
      </c>
      <c r="C18" s="31">
        <f ca="1">IF(A18="","",COUNTIF(OFFSET(Horaire!$B$5:$BG$5,(ROW()-4)*4,0),"c"))</f>
        <v>0</v>
      </c>
      <c r="D18" s="31">
        <f ca="1">IF(A18="","",COUNTIF(OFFSET(Horaire!$B$5:$BG$5,(ROW()-4)*4,0),"f"))</f>
        <v>2</v>
      </c>
      <c r="E18" s="31">
        <f ca="1">IF(A18="","",COUNTIF(OFFSET(Horaire!$B$5:$BG$5,(ROW()-4)*4,0),"m"))</f>
        <v>0</v>
      </c>
      <c r="F18" s="31">
        <f ca="1">IF(A18="","",COUNTIF(OFFSET(Horaire!$B$5:$BG$5,(ROW()-4)*4,0),"a"))</f>
        <v>0</v>
      </c>
      <c r="G18" s="31">
        <f ca="1">IF(A18="","",COUNTIF(OFFSET(Horaire!$B$5:$BG$5,(ROW()-4)*4,0),"abs"))</f>
        <v>0</v>
      </c>
      <c r="H18" s="31">
        <f ca="1">IF(A18="","",COUNTIF(OFFSET(Horaire!$B$5:$BG$5,(ROW()-4)*4,0),"congé parent"))</f>
        <v>0</v>
      </c>
      <c r="I18" s="63">
        <f ca="1">IF(A18="","",COUNTIF(OFFSET(Horaire!$B$5:$BG$5,(ROW()-4)*4,0),"s"))</f>
        <v>0</v>
      </c>
      <c r="J18" s="32">
        <v>6.333333333333333</v>
      </c>
      <c r="K18" s="18">
        <f ca="1">IF(A18="","",C18*Horaire!$BH$3)</f>
        <v>0</v>
      </c>
      <c r="L18" s="33">
        <f t="shared" ca="1" si="0"/>
        <v>6.333333333333333</v>
      </c>
      <c r="M18" s="34" t="s">
        <v>24</v>
      </c>
      <c r="N18" s="36">
        <f ca="1">IF(A18="","",COUNTIFS(OFFSET(Horaire!$B$5:$BG$5,(ROW()-4)*4,0),"r",Horaire!$B$3:$BG$3,"&gt;"&amp;Horaire!$BI$4))</f>
        <v>0</v>
      </c>
      <c r="O18" s="18">
        <f ca="1">IF(A18="","",IF(M18="a",0,Horaire!$BH$1-OFFSET(Horaire!$BH$7,(ROW()-4)*4,0)))</f>
        <v>77.002083333333331</v>
      </c>
      <c r="P18" s="33">
        <f ca="1">IF(A18="","",IF(M18="a",0,(-(O18-Q18)-(N18*Horaire!$BH$3))-B18*Horaire!$BH$3))</f>
        <v>-77.681250000000048</v>
      </c>
      <c r="Q18" s="35">
        <v>-0.6791666666667151</v>
      </c>
    </row>
    <row r="19" spans="1:17" x14ac:dyDescent="0.3">
      <c r="A19" s="30" t="str">
        <f ca="1">IF(OFFSET(Horaire!$A$5,(ROW()-4)*4,0)="","",OFFSET(Horaire!$A$5,(ROW()-4)*4,0))</f>
        <v/>
      </c>
      <c r="B19" s="31" t="str">
        <f ca="1">IF(A19="","",COUNTIFS(OFFSET(Horaire!$B$5:$BG$5,(ROW()-4)*4,0),"r",Horaire!$B$3:$BG$3,"&lt;"&amp;Horaire!$BI$4))</f>
        <v/>
      </c>
      <c r="C19" s="31" t="str">
        <f ca="1">IF(A19="","",COUNTIF(OFFSET(Horaire!$B$5:$BG$5,(ROW()-4)*4,0),"c"))</f>
        <v/>
      </c>
      <c r="D19" s="31" t="str">
        <f ca="1">IF(A19="","",COUNTIF(OFFSET(Horaire!$B$5:$BG$5,(ROW()-4)*4,0),"f"))</f>
        <v/>
      </c>
      <c r="E19" s="31" t="str">
        <f ca="1">IF(A19="","",COUNTIF(OFFSET(Horaire!$B$5:$BG$5,(ROW()-4)*4,0),"m"))</f>
        <v/>
      </c>
      <c r="F19" s="31" t="str">
        <f ca="1">IF(A19="","",COUNTIF(OFFSET(Horaire!$B$5:$BG$5,(ROW()-4)*4,0),"a"))</f>
        <v/>
      </c>
      <c r="G19" s="31" t="str">
        <f ca="1">IF(A19="","",COUNTIF(OFFSET(Horaire!$B$5:$BG$5,(ROW()-4)*4,0),"abs"))</f>
        <v/>
      </c>
      <c r="H19" s="31" t="str">
        <f ca="1">IF(A19="","",COUNTIF(OFFSET(Horaire!$B$5:$BG$5,(ROW()-4)*4,0),"congé parent"))</f>
        <v/>
      </c>
      <c r="I19" s="63" t="str">
        <f ca="1">IF(A19="","",COUNTIF(OFFSET(Horaire!$B$5:$BG$5,(ROW()-4)*4,0),"s"))</f>
        <v/>
      </c>
      <c r="J19" s="32">
        <v>6.333333333333333</v>
      </c>
      <c r="K19" s="18" t="str">
        <f ca="1">IF(A19="","",C19*Horaire!$BH$3)</f>
        <v/>
      </c>
      <c r="L19" s="33" t="str">
        <f t="shared" ca="1" si="0"/>
        <v/>
      </c>
      <c r="M19" s="34" t="s">
        <v>24</v>
      </c>
      <c r="N19" s="36" t="str">
        <f ca="1">IF(A19="","",COUNTIFS(OFFSET(Horaire!$B$5:$BG$5,(ROW()-4)*4,0),"r",Horaire!$B$3:$BG$3,"&gt;"&amp;Horaire!$BI$4))</f>
        <v/>
      </c>
      <c r="O19" s="18" t="str">
        <f ca="1">IF(A19="","",IF(M19="a",0,Horaire!$BH$1-OFFSET(Horaire!$BH$7,(ROW()-4)*4,0)))</f>
        <v/>
      </c>
      <c r="P19" s="33" t="str">
        <f ca="1">IF(A19="","",IF(M19="a",0,(-(O19-Q19)-(N19*Horaire!$BH$3))-B19*Horaire!$BH$3))</f>
        <v/>
      </c>
      <c r="Q19" s="35">
        <v>-9.375000000005218E-2</v>
      </c>
    </row>
    <row r="20" spans="1:17" x14ac:dyDescent="0.3">
      <c r="A20" s="30" t="str">
        <f ca="1">IF(OFFSET(Horaire!$A$5,(ROW()-4)*4,0)="","",OFFSET(Horaire!$A$5,(ROW()-4)*4,0))</f>
        <v/>
      </c>
      <c r="B20" s="31" t="str">
        <f ca="1">IF(A20="","",COUNTIFS(OFFSET(Horaire!$B$5:$BG$5,(ROW()-4)*4,0),"r",Horaire!$B$3:$BG$3,"&lt;"&amp;Horaire!$BI$4))</f>
        <v/>
      </c>
      <c r="C20" s="31" t="str">
        <f ca="1">IF(A20="","",COUNTIF(OFFSET(Horaire!$B$5:$BG$5,(ROW()-4)*4,0),"c"))</f>
        <v/>
      </c>
      <c r="D20" s="31" t="str">
        <f ca="1">IF(A20="","",COUNTIF(OFFSET(Horaire!$B$5:$BG$5,(ROW()-4)*4,0),"f"))</f>
        <v/>
      </c>
      <c r="E20" s="31" t="str">
        <f ca="1">IF(A20="","",COUNTIF(OFFSET(Horaire!$B$5:$BG$5,(ROW()-4)*4,0),"m"))</f>
        <v/>
      </c>
      <c r="F20" s="31" t="str">
        <f ca="1">IF(A20="","",COUNTIF(OFFSET(Horaire!$B$5:$BG$5,(ROW()-4)*4,0),"a"))</f>
        <v/>
      </c>
      <c r="G20" s="31" t="str">
        <f ca="1">IF(A20="","",COUNTIF(OFFSET(Horaire!$B$5:$BG$5,(ROW()-4)*4,0),"abs"))</f>
        <v/>
      </c>
      <c r="H20" s="31" t="str">
        <f ca="1">IF(A20="","",COUNTIF(OFFSET(Horaire!$B$5:$BG$5,(ROW()-4)*4,0),"congé parent"))</f>
        <v/>
      </c>
      <c r="I20" s="63" t="str">
        <f ca="1">IF(A20="","",COUNTIF(OFFSET(Horaire!$B$5:$BG$5,(ROW()-4)*4,0),"s"))</f>
        <v/>
      </c>
      <c r="J20" s="32">
        <v>6.333333333333333</v>
      </c>
      <c r="K20" s="18" t="str">
        <f ca="1">IF(A20="","",C20*Horaire!$BH$3)</f>
        <v/>
      </c>
      <c r="L20" s="33" t="str">
        <f t="shared" ca="1" si="0"/>
        <v/>
      </c>
      <c r="M20" s="34" t="s">
        <v>24</v>
      </c>
      <c r="N20" s="36" t="str">
        <f ca="1">IF(A20="","",COUNTIFS(OFFSET(Horaire!$B$5:$BG$5,(ROW()-4)*4,0),"r",Horaire!$B$3:$BG$3,"&gt;"&amp;Horaire!$BI$4))</f>
        <v/>
      </c>
      <c r="O20" s="18" t="str">
        <f ca="1">IF(A20="","",IF(M20="a",0,Horaire!$BH$1-OFFSET(Horaire!$BH$7,(ROW()-4)*4,0)))</f>
        <v/>
      </c>
      <c r="P20" s="33" t="str">
        <f ca="1">IF(A20="","",IF(M20="a",0,(-(O20-Q20)-(N20*Horaire!$BH$3))-B20*Horaire!$BH$3))</f>
        <v/>
      </c>
      <c r="Q20" s="35">
        <v>-0.25000000000004841</v>
      </c>
    </row>
    <row r="21" spans="1:17" x14ac:dyDescent="0.3">
      <c r="A21" s="30" t="str">
        <f ca="1">IF(OFFSET(Horaire!$A$5,(ROW()-4)*4,0)="","",OFFSET(Horaire!$A$5,(ROW()-4)*4,0))</f>
        <v>tomh</v>
      </c>
      <c r="B21" s="31">
        <f ca="1">IF(A21="","",COUNTIFS(OFFSET(Horaire!$B$5:$BG$5,(ROW()-4)*4,0),"r",Horaire!$B$3:$BG$3,"&lt;"&amp;Horaire!$BI$4))</f>
        <v>0</v>
      </c>
      <c r="C21" s="31">
        <f ca="1">IF(A21="","",COUNTIF(OFFSET(Horaire!$B$5:$BG$5,(ROW()-4)*4,0),"c"))</f>
        <v>0</v>
      </c>
      <c r="D21" s="31">
        <f ca="1">IF(A21="","",COUNTIF(OFFSET(Horaire!$B$5:$BG$5,(ROW()-4)*4,0),"f"))</f>
        <v>1</v>
      </c>
      <c r="E21" s="31">
        <f ca="1">IF(A21="","",COUNTIF(OFFSET(Horaire!$B$5:$BG$5,(ROW()-4)*4,0),"m"))</f>
        <v>0</v>
      </c>
      <c r="F21" s="31">
        <f ca="1">IF(A21="","",COUNTIF(OFFSET(Horaire!$B$5:$BG$5,(ROW()-4)*4,0),"a"))</f>
        <v>0</v>
      </c>
      <c r="G21" s="31">
        <f ca="1">IF(A21="","",COUNTIF(OFFSET(Horaire!$B$5:$BG$5,(ROW()-4)*4,0),"abs"))</f>
        <v>1</v>
      </c>
      <c r="H21" s="31">
        <f ca="1">IF(A21="","",COUNTIF(OFFSET(Horaire!$B$5:$BG$5,(ROW()-4)*4,0),"congé parent"))</f>
        <v>0</v>
      </c>
      <c r="I21" s="63">
        <f ca="1">IF(A21="","",COUNTIF(OFFSET(Horaire!$B$5:$BG$5,(ROW()-4)*4,0),"s"))</f>
        <v>0</v>
      </c>
      <c r="J21" s="32">
        <v>6.333333333333333</v>
      </c>
      <c r="K21" s="18">
        <f ca="1">IF(A21="","",C21*Horaire!$BH$3)</f>
        <v>0</v>
      </c>
      <c r="L21" s="33">
        <f t="shared" ca="1" si="0"/>
        <v>6.333333333333333</v>
      </c>
      <c r="M21" s="34" t="s">
        <v>24</v>
      </c>
      <c r="N21" s="36">
        <f ca="1">IF(A21="","",COUNTIFS(OFFSET(Horaire!$B$5:$BG$5,(ROW()-4)*4,0),"r",Horaire!$B$3:$BG$3,"&gt;"&amp;Horaire!$BI$4))</f>
        <v>0</v>
      </c>
      <c r="O21" s="18">
        <f ca="1">IF(A21="","",IF(M21="a",0,Horaire!$BH$1-OFFSET(Horaire!$BH$7,(ROW()-4)*4,0)))</f>
        <v>77.585416666666674</v>
      </c>
      <c r="P21" s="33">
        <f ca="1">IF(A21="","",IF(M21="a",0,(-(O21-Q21)-(N21*Horaire!$BH$3))-B21*Horaire!$BH$3))</f>
        <v>-77.8020833333334</v>
      </c>
      <c r="Q21" s="35">
        <v>-0.21666666666673207</v>
      </c>
    </row>
    <row r="22" spans="1:17" x14ac:dyDescent="0.3">
      <c r="A22" s="30" t="str">
        <f ca="1">IF(OFFSET(Horaire!$A$5,(ROW()-4)*4,0)="","",OFFSET(Horaire!$A$5,(ROW()-4)*4,0))</f>
        <v>toph</v>
      </c>
      <c r="B22" s="31">
        <f ca="1">IF(A22="","",COUNTIFS(OFFSET(Horaire!$B$5:$BG$5,(ROW()-4)*4,0),"r",Horaire!$B$3:$BG$3,"&lt;"&amp;Horaire!$BI$4))</f>
        <v>0</v>
      </c>
      <c r="C22" s="31">
        <f ca="1">IF(A22="","",COUNTIF(OFFSET(Horaire!$B$5:$BG$5,(ROW()-4)*4,0),"c"))</f>
        <v>0</v>
      </c>
      <c r="D22" s="31">
        <f ca="1">IF(A22="","",COUNTIF(OFFSET(Horaire!$B$5:$BG$5,(ROW()-4)*4,0),"f"))</f>
        <v>1</v>
      </c>
      <c r="E22" s="31">
        <f ca="1">IF(A22="","",COUNTIF(OFFSET(Horaire!$B$5:$BG$5,(ROW()-4)*4,0),"m"))</f>
        <v>9</v>
      </c>
      <c r="F22" s="31">
        <f ca="1">IF(A22="","",COUNTIF(OFFSET(Horaire!$B$5:$BG$5,(ROW()-4)*4,0),"a"))</f>
        <v>0</v>
      </c>
      <c r="G22" s="31">
        <f ca="1">IF(A22="","",COUNTIF(OFFSET(Horaire!$B$5:$BG$5,(ROW()-4)*4,0),"abs"))</f>
        <v>0</v>
      </c>
      <c r="H22" s="31">
        <f ca="1">IF(A22="","",COUNTIF(OFFSET(Horaire!$B$5:$BG$5,(ROW()-4)*4,0),"congé parent"))</f>
        <v>0</v>
      </c>
      <c r="I22" s="63">
        <f ca="1">IF(A22="","",COUNTIF(OFFSET(Horaire!$B$5:$BG$5,(ROW()-4)*4,0),"s"))</f>
        <v>0</v>
      </c>
      <c r="J22" s="32">
        <v>6.333333333333333</v>
      </c>
      <c r="K22" s="18">
        <f ca="1">IF(A22="","",C22*Horaire!$BH$3)</f>
        <v>0</v>
      </c>
      <c r="L22" s="33">
        <f t="shared" ca="1" si="0"/>
        <v>6.333333333333333</v>
      </c>
      <c r="M22" s="34" t="s">
        <v>24</v>
      </c>
      <c r="N22" s="36">
        <f ca="1">IF(A22="","",COUNTIFS(OFFSET(Horaire!$B$5:$BG$5,(ROW()-4)*4,0),"r",Horaire!$B$3:$BG$3,"&gt;"&amp;Horaire!$BI$4))</f>
        <v>0</v>
      </c>
      <c r="O22" s="18">
        <f ca="1">IF(A22="","",IF(M22="a",0,Horaire!$BH$1-OFFSET(Horaire!$BH$7,(ROW()-4)*4,0)))</f>
        <v>77.833333333333329</v>
      </c>
      <c r="P22" s="33">
        <f ca="1">IF(A22="","",IF(M22="a",0,(-(O22-Q22)-(N22*Horaire!$BH$3))-B22*Horaire!$BH$3))</f>
        <v>-75.237499999999997</v>
      </c>
      <c r="Q22" s="35">
        <v>2.5958333333333314</v>
      </c>
    </row>
    <row r="23" spans="1:17" x14ac:dyDescent="0.3">
      <c r="A23" s="30" t="str">
        <f ca="1">IF(OFFSET(Horaire!$A$5,(ROW()-4)*4,0)="","",OFFSET(Horaire!$A$5,(ROW()-4)*4,0))</f>
        <v>topoh</v>
      </c>
      <c r="B23" s="31">
        <f ca="1">IF(A23="","",COUNTIFS(OFFSET(Horaire!$B$5:$BG$5,(ROW()-4)*4,0),"r",Horaire!$B$3:$BG$3,"&lt;"&amp;Horaire!$BI$4))</f>
        <v>0</v>
      </c>
      <c r="C23" s="31">
        <f ca="1">IF(A23="","",COUNTIF(OFFSET(Horaire!$B$5:$BG$5,(ROW()-4)*4,0),"c"))</f>
        <v>0</v>
      </c>
      <c r="D23" s="31">
        <f ca="1">IF(A23="","",COUNTIF(OFFSET(Horaire!$B$5:$BG$5,(ROW()-4)*4,0),"f"))</f>
        <v>1</v>
      </c>
      <c r="E23" s="31">
        <f ca="1">IF(A23="","",COUNTIF(OFFSET(Horaire!$B$5:$BG$5,(ROW()-4)*4,0),"m"))</f>
        <v>0</v>
      </c>
      <c r="F23" s="31">
        <f ca="1">IF(A23="","",COUNTIF(OFFSET(Horaire!$B$5:$BG$5,(ROW()-4)*4,0),"a"))</f>
        <v>0</v>
      </c>
      <c r="G23" s="31">
        <f ca="1">IF(A23="","",COUNTIF(OFFSET(Horaire!$B$5:$BG$5,(ROW()-4)*4,0),"abs"))</f>
        <v>0</v>
      </c>
      <c r="H23" s="31">
        <f ca="1">IF(A23="","",COUNTIF(OFFSET(Horaire!$B$5:$BG$5,(ROW()-4)*4,0),"congé parent"))</f>
        <v>0</v>
      </c>
      <c r="I23" s="63">
        <f ca="1">IF(A23="","",COUNTIF(OFFSET(Horaire!$B$5:$BG$5,(ROW()-4)*4,0),"s"))</f>
        <v>0</v>
      </c>
      <c r="J23" s="32">
        <v>6.333333333333333</v>
      </c>
      <c r="K23" s="18">
        <f ca="1">IF(A23="","",C23*Horaire!$BH$3)</f>
        <v>0</v>
      </c>
      <c r="L23" s="33">
        <f t="shared" ca="1" si="0"/>
        <v>6.333333333333333</v>
      </c>
      <c r="M23" s="34" t="s">
        <v>24</v>
      </c>
      <c r="N23" s="36">
        <f ca="1">IF(A23="","",COUNTIFS(OFFSET(Horaire!$B$5:$BG$5,(ROW()-4)*4,0),"r",Horaire!$B$3:$BG$3,"&gt;"&amp;Horaire!$BI$4))</f>
        <v>0</v>
      </c>
      <c r="O23" s="18">
        <f ca="1">IF(A23="","",IF(M23="a",0,Horaire!$BH$1-OFFSET(Horaire!$BH$7,(ROW()-4)*4,0)))</f>
        <v>77.381249999999994</v>
      </c>
      <c r="P23" s="33">
        <f ca="1">IF(A23="","",IF(M23="a",0,(-(O23-Q23)-(N23*Horaire!$BH$3))-B23*Horaire!$BH$3))</f>
        <v>-75.570833333333383</v>
      </c>
      <c r="Q23" s="35">
        <v>1.8104166666666117</v>
      </c>
    </row>
    <row r="24" spans="1:17" x14ac:dyDescent="0.3">
      <c r="A24" s="30" t="str">
        <f ca="1">IF(OFFSET(Horaire!$A$5,(ROW()-4)*4,0)="","",OFFSET(Horaire!$A$5,(ROW()-4)*4,0))</f>
        <v/>
      </c>
      <c r="B24" s="31" t="str">
        <f ca="1">IF(A24="","",COUNTIFS(OFFSET(Horaire!$B$5:$BG$5,(ROW()-4)*4,0),"r",Horaire!$B$3:$BG$3,"&lt;"&amp;Horaire!$BI$4))</f>
        <v/>
      </c>
      <c r="C24" s="31" t="str">
        <f ca="1">IF(A24="","",COUNTIF(OFFSET(Horaire!$B$5:$BG$5,(ROW()-4)*4,0),"c"))</f>
        <v/>
      </c>
      <c r="D24" s="31" t="str">
        <f ca="1">IF(A24="","",COUNTIF(OFFSET(Horaire!$B$5:$BG$5,(ROW()-4)*4,0),"f"))</f>
        <v/>
      </c>
      <c r="E24" s="31" t="str">
        <f ca="1">IF(A24="","",COUNTIF(OFFSET(Horaire!$B$5:$BG$5,(ROW()-4)*4,0),"m"))</f>
        <v/>
      </c>
      <c r="F24" s="31" t="str">
        <f ca="1">IF(A24="","",COUNTIF(OFFSET(Horaire!$B$5:$BG$5,(ROW()-4)*4,0),"a"))</f>
        <v/>
      </c>
      <c r="G24" s="31" t="str">
        <f ca="1">IF(A24="","",COUNTIF(OFFSET(Horaire!$B$5:$BG$5,(ROW()-4)*4,0),"abs"))</f>
        <v/>
      </c>
      <c r="H24" s="31" t="str">
        <f ca="1">IF(A24="","",COUNTIF(OFFSET(Horaire!$B$5:$BG$5,(ROW()-4)*4,0),"congé parent"))</f>
        <v/>
      </c>
      <c r="I24" s="63" t="str">
        <f ca="1">IF(A24="","",COUNTIF(OFFSET(Horaire!$B$5:$BG$5,(ROW()-4)*4,0),"s"))</f>
        <v/>
      </c>
      <c r="J24" s="32"/>
      <c r="K24" s="18" t="str">
        <f ca="1">IF(A24="","",C24*Horaire!$BH$3)</f>
        <v/>
      </c>
      <c r="L24" s="33" t="str">
        <f t="shared" ca="1" si="0"/>
        <v/>
      </c>
      <c r="M24" s="34"/>
      <c r="N24" s="36" t="str">
        <f ca="1">IF(A24="","",COUNTIFS(OFFSET(Horaire!$B$5:$BG$5,(ROW()-4)*4,0),"r",Horaire!$B$3:$BG$3,"&gt;"&amp;Horaire!$BI$4))</f>
        <v/>
      </c>
      <c r="O24" s="18" t="str">
        <f ca="1">IF(A24="","",IF(M24="a",0,Horaire!$BH$1-OFFSET(Horaire!$BH$7,(ROW()-4)*4,0)))</f>
        <v/>
      </c>
      <c r="P24" s="33" t="str">
        <f ca="1">IF(A24="","",IF(M24="a",0,(-(O24-Q24)-(N24*Horaire!$BH$3))-B24*Horaire!$BH$3))</f>
        <v/>
      </c>
      <c r="Q24" s="35"/>
    </row>
    <row r="25" spans="1:17" x14ac:dyDescent="0.3">
      <c r="A25" s="30" t="str">
        <f ca="1">IF(OFFSET(Horaire!$A$5,(ROW()-4)*4,0)="","",OFFSET(Horaire!$A$5,(ROW()-4)*4,0))</f>
        <v/>
      </c>
      <c r="B25" s="31" t="str">
        <f ca="1">IF(A25="","",COUNTIFS(OFFSET(Horaire!$B$5:$BG$5,(ROW()-4)*4,0),"r",Horaire!$B$3:$BG$3,"&lt;"&amp;Horaire!$BI$4))</f>
        <v/>
      </c>
      <c r="C25" s="31" t="str">
        <f ca="1">IF(A25="","",COUNTIF(OFFSET(Horaire!$B$5:$BG$5,(ROW()-4)*4,0),"c"))</f>
        <v/>
      </c>
      <c r="D25" s="31" t="str">
        <f ca="1">IF(A25="","",COUNTIF(OFFSET(Horaire!$B$5:$BG$5,(ROW()-4)*4,0),"f"))</f>
        <v/>
      </c>
      <c r="E25" s="31" t="str">
        <f ca="1">IF(A25="","",COUNTIF(OFFSET(Horaire!$B$5:$BG$5,(ROW()-4)*4,0),"m"))</f>
        <v/>
      </c>
      <c r="F25" s="31" t="str">
        <f ca="1">IF(A25="","",COUNTIF(OFFSET(Horaire!$B$5:$BG$5,(ROW()-4)*4,0),"a"))</f>
        <v/>
      </c>
      <c r="G25" s="31" t="str">
        <f ca="1">IF(A25="","",COUNTIF(OFFSET(Horaire!$B$5:$BG$5,(ROW()-4)*4,0),"abs"))</f>
        <v/>
      </c>
      <c r="H25" s="31" t="str">
        <f ca="1">IF(A25="","",COUNTIF(OFFSET(Horaire!$B$5:$BG$5,(ROW()-4)*4,0),"congé parent"))</f>
        <v/>
      </c>
      <c r="I25" s="63" t="str">
        <f ca="1">IF(A25="","",COUNTIF(OFFSET(Horaire!$B$5:$BG$5,(ROW()-4)*4,0),"s"))</f>
        <v/>
      </c>
      <c r="J25" s="32"/>
      <c r="K25" s="18" t="str">
        <f ca="1">IF(A25="","",C25*Horaire!$BH$3)</f>
        <v/>
      </c>
      <c r="L25" s="33" t="str">
        <f t="shared" ca="1" si="0"/>
        <v/>
      </c>
      <c r="M25" s="34"/>
      <c r="N25" s="36" t="str">
        <f ca="1">IF(A25="","",COUNTIFS(OFFSET(Horaire!$B$5:$BG$5,(ROW()-4)*4,0),"r",Horaire!$B$3:$BG$3,"&gt;"&amp;Horaire!$BI$4))</f>
        <v/>
      </c>
      <c r="O25" s="18" t="str">
        <f ca="1">IF(A25="","",IF(M25="a",0,Horaire!$BH$1-OFFSET(Horaire!$BH$7,(ROW()-4)*4,0)))</f>
        <v/>
      </c>
      <c r="P25" s="33" t="str">
        <f ca="1">IF(A25="","",IF(M25="a",0,(-(O25-Q25)-(N25*Horaire!$BH$3))-B25*Horaire!$BH$3))</f>
        <v/>
      </c>
      <c r="Q25" s="35"/>
    </row>
    <row r="26" spans="1:17" x14ac:dyDescent="0.3">
      <c r="A26" s="30" t="str">
        <f ca="1">IF(OFFSET(Horaire!$A$5,(ROW()-4)*4,0)="","",OFFSET(Horaire!$A$5,(ROW()-4)*4,0))</f>
        <v>tozo</v>
      </c>
      <c r="B26" s="31">
        <f ca="1">IF(A26="","",COUNTIFS(OFFSET(Horaire!$B$5:$BG$5,(ROW()-4)*4,0),"r",Horaire!$B$3:$BG$3,"&lt;"&amp;Horaire!$BI$4))</f>
        <v>0</v>
      </c>
      <c r="C26" s="31">
        <f ca="1">IF(A26="","",COUNTIF(OFFSET(Horaire!$B$5:$BG$5,(ROW()-4)*4,0),"c"))</f>
        <v>0</v>
      </c>
      <c r="D26" s="31">
        <f ca="1">IF(A26="","",COUNTIF(OFFSET(Horaire!$B$5:$BG$5,(ROW()-4)*4,0),"f"))</f>
        <v>0</v>
      </c>
      <c r="E26" s="31">
        <f ca="1">IF(A26="","",COUNTIF(OFFSET(Horaire!$B$5:$BG$5,(ROW()-4)*4,0),"m"))</f>
        <v>0</v>
      </c>
      <c r="F26" s="31">
        <f ca="1">IF(A26="","",COUNTIF(OFFSET(Horaire!$B$5:$BG$5,(ROW()-4)*4,0),"a"))</f>
        <v>0</v>
      </c>
      <c r="G26" s="31">
        <f ca="1">IF(A26="","",COUNTIF(OFFSET(Horaire!$B$5:$BG$5,(ROW()-4)*4,0),"abs"))</f>
        <v>0</v>
      </c>
      <c r="H26" s="31">
        <f ca="1">IF(A26="","",COUNTIF(OFFSET(Horaire!$B$5:$BG$5,(ROW()-4)*4,0),"congé parent"))</f>
        <v>0</v>
      </c>
      <c r="I26" s="63">
        <f ca="1">IF(A26="","",COUNTIF(OFFSET(Horaire!$B$5:$BG$5,(ROW()-4)*4,0),"s"))</f>
        <v>0</v>
      </c>
      <c r="J26" s="32">
        <v>6.333333333333333</v>
      </c>
      <c r="K26" s="18">
        <f ca="1">IF(A26="","",C26*Horaire!$BH$3)</f>
        <v>0</v>
      </c>
      <c r="L26" s="33">
        <f t="shared" ca="1" si="0"/>
        <v>6.333333333333333</v>
      </c>
      <c r="M26" s="34" t="s">
        <v>41</v>
      </c>
      <c r="N26" s="36">
        <f ca="1">IF(A26="","",COUNTIFS(OFFSET(Horaire!$B$5:$BG$5,(ROW()-4)*4,0),"r",Horaire!$B$3:$BG$3,"&gt;"&amp;Horaire!$BI$4))</f>
        <v>0</v>
      </c>
      <c r="O26" s="18">
        <f ca="1">IF(A26="","",IF(M26="a",0,Horaire!$BH$1-OFFSET(Horaire!$BH$7,(ROW()-4)*4,0)))</f>
        <v>0</v>
      </c>
      <c r="P26" s="33">
        <f ca="1">IF(A26="","",IF(M26="a",0,(-(O26-Q26)-(N26*Horaire!$BH$3))-B26*Horaire!$BH$3))</f>
        <v>0</v>
      </c>
      <c r="Q26" s="35">
        <v>0</v>
      </c>
    </row>
    <row r="27" spans="1:17" x14ac:dyDescent="0.3">
      <c r="A27" s="30" t="str">
        <f ca="1">IF(OFFSET(Horaire!$A$5,(ROW()-4)*4,0)="","",OFFSET(Horaire!$A$5,(ROW()-4)*4,0))</f>
        <v>tozou</v>
      </c>
      <c r="B27" s="31">
        <f ca="1">IF(A27="","",COUNTIFS(OFFSET(Horaire!$B$5:$BG$5,(ROW()-4)*4,0),"r",Horaire!$B$3:$BG$3,"&lt;"&amp;Horaire!$BI$4))</f>
        <v>0</v>
      </c>
      <c r="C27" s="31">
        <f ca="1">IF(A27="","",COUNTIF(OFFSET(Horaire!$B$5:$BG$5,(ROW()-4)*4,0),"c"))</f>
        <v>0</v>
      </c>
      <c r="D27" s="31">
        <f ca="1">IF(A27="","",COUNTIF(OFFSET(Horaire!$B$5:$BG$5,(ROW()-4)*4,0),"f"))</f>
        <v>0</v>
      </c>
      <c r="E27" s="31">
        <f ca="1">IF(A27="","",COUNTIF(OFFSET(Horaire!$B$5:$BG$5,(ROW()-4)*4,0),"m"))</f>
        <v>0</v>
      </c>
      <c r="F27" s="31">
        <f ca="1">IF(A27="","",COUNTIF(OFFSET(Horaire!$B$5:$BG$5,(ROW()-4)*4,0),"a"))</f>
        <v>0</v>
      </c>
      <c r="G27" s="31">
        <f ca="1">IF(A27="","",COUNTIF(OFFSET(Horaire!$B$5:$BG$5,(ROW()-4)*4,0),"abs"))</f>
        <v>0</v>
      </c>
      <c r="H27" s="31">
        <f ca="1">IF(A27="","",COUNTIF(OFFSET(Horaire!$B$5:$BG$5,(ROW()-4)*4,0),"congé parent"))</f>
        <v>0</v>
      </c>
      <c r="I27" s="63">
        <f ca="1">IF(A27="","",COUNTIF(OFFSET(Horaire!$B$5:$BG$5,(ROW()-4)*4,0),"s"))</f>
        <v>0</v>
      </c>
      <c r="J27" s="32">
        <v>6.333333333333333</v>
      </c>
      <c r="K27" s="18">
        <f ca="1">IF(A27="","",C27*Horaire!$BH$3)</f>
        <v>0</v>
      </c>
      <c r="L27" s="33">
        <f t="shared" ca="1" si="0"/>
        <v>6.333333333333333</v>
      </c>
      <c r="M27" s="34" t="s">
        <v>41</v>
      </c>
      <c r="N27" s="36">
        <f ca="1">IF(A27="","",COUNTIFS(OFFSET(Horaire!$B$5:$BG$5,(ROW()-4)*4,0),"r",Horaire!$B$3:$BG$3,"&gt;"&amp;Horaire!$BI$4))</f>
        <v>0</v>
      </c>
      <c r="O27" s="18">
        <f ca="1">IF(A27="","",IF(M27="a",0,Horaire!$BH$1-OFFSET(Horaire!$BH$7,(ROW()-4)*4,0)))</f>
        <v>0</v>
      </c>
      <c r="P27" s="33">
        <f ca="1">IF(A27="","",IF(M27="a",0,(-(O27-Q27)-(N27*Horaire!$BH$3))-B27*Horaire!$BH$3))</f>
        <v>0</v>
      </c>
      <c r="Q27" s="35">
        <v>0</v>
      </c>
    </row>
    <row r="28" spans="1:17" x14ac:dyDescent="0.3">
      <c r="A28" s="30" t="str">
        <f ca="1">IF(OFFSET(Horaire!$A$5,(ROW()-4)*4,0)="","",OFFSET(Horaire!$A$5,(ROW()-4)*4,0))</f>
        <v>tozem</v>
      </c>
      <c r="B28" s="31">
        <f ca="1">IF(A28="","",COUNTIFS(OFFSET(Horaire!$B$5:$BG$5,(ROW()-4)*4,0),"r",Horaire!$B$3:$BG$3,"&lt;"&amp;Horaire!$BI$4))</f>
        <v>0</v>
      </c>
      <c r="C28" s="31">
        <f ca="1">IF(A28="","",COUNTIF(OFFSET(Horaire!$B$5:$BG$5,(ROW()-4)*4,0),"c"))</f>
        <v>0</v>
      </c>
      <c r="D28" s="31">
        <f ca="1">IF(A28="","",COUNTIF(OFFSET(Horaire!$B$5:$BG$5,(ROW()-4)*4,0),"f"))</f>
        <v>1</v>
      </c>
      <c r="E28" s="31">
        <f ca="1">IF(A28="","",COUNTIF(OFFSET(Horaire!$B$5:$BG$5,(ROW()-4)*4,0),"m"))</f>
        <v>0</v>
      </c>
      <c r="F28" s="31">
        <f ca="1">IF(A28="","",COUNTIF(OFFSET(Horaire!$B$5:$BG$5,(ROW()-4)*4,0),"a"))</f>
        <v>0</v>
      </c>
      <c r="G28" s="31">
        <f ca="1">IF(A28="","",COUNTIF(OFFSET(Horaire!$B$5:$BG$5,(ROW()-4)*4,0),"abs"))</f>
        <v>0</v>
      </c>
      <c r="H28" s="31">
        <f ca="1">IF(A28="","",COUNTIF(OFFSET(Horaire!$B$5:$BG$5,(ROW()-4)*4,0),"congé parent"))</f>
        <v>0</v>
      </c>
      <c r="I28" s="63">
        <f ca="1">IF(A28="","",COUNTIF(OFFSET(Horaire!$B$5:$BG$5,(ROW()-4)*4,0),"s"))</f>
        <v>0</v>
      </c>
      <c r="J28" s="32">
        <v>6.333333333333333</v>
      </c>
      <c r="K28" s="18">
        <f ca="1">IF(A28="","",C28*Horaire!$BH$3)</f>
        <v>0</v>
      </c>
      <c r="L28" s="33">
        <f t="shared" ca="1" si="0"/>
        <v>6.333333333333333</v>
      </c>
      <c r="M28" s="34" t="s">
        <v>41</v>
      </c>
      <c r="N28" s="36">
        <f ca="1">IF(A28="","",COUNTIFS(OFFSET(Horaire!$B$5:$BG$5,(ROW()-4)*4,0),"r",Horaire!$B$3:$BG$3,"&gt;"&amp;Horaire!$BI$4))</f>
        <v>0</v>
      </c>
      <c r="O28" s="18">
        <f ca="1">IF(A28="","",IF(M28="a",0,Horaire!$BH$1-OFFSET(Horaire!$BH$7,(ROW()-4)*4,0)))</f>
        <v>0</v>
      </c>
      <c r="P28" s="33">
        <f ca="1">IF(A28="","",IF(M28="a",0,(-(O28-Q28)-(N28*Horaire!$BH$3))-B28*Horaire!$BH$3))</f>
        <v>0</v>
      </c>
      <c r="Q28" s="35">
        <v>0</v>
      </c>
    </row>
    <row r="29" spans="1:17" x14ac:dyDescent="0.3">
      <c r="A29" s="30" t="str">
        <f ca="1">IF(OFFSET(Horaire!$A$5,(ROW()-4)*4,0)="","",OFFSET(Horaire!$A$5,(ROW()-4)*4,0))</f>
        <v>tonb</v>
      </c>
      <c r="B29" s="31">
        <f ca="1">IF(A29="","",COUNTIFS(OFFSET(Horaire!$B$5:$BG$5,(ROW()-4)*4,0),"r",Horaire!$B$3:$BG$3,"&lt;"&amp;Horaire!$BI$4))</f>
        <v>0</v>
      </c>
      <c r="C29" s="31">
        <f ca="1">IF(A29="","",COUNTIF(OFFSET(Horaire!$B$5:$BG$5,(ROW()-4)*4,0),"c"))</f>
        <v>0</v>
      </c>
      <c r="D29" s="31">
        <f ca="1">IF(A29="","",COUNTIF(OFFSET(Horaire!$B$5:$BG$5,(ROW()-4)*4,0),"f"))</f>
        <v>0</v>
      </c>
      <c r="E29" s="31">
        <f ca="1">IF(A29="","",COUNTIF(OFFSET(Horaire!$B$5:$BG$5,(ROW()-4)*4,0),"m"))</f>
        <v>0</v>
      </c>
      <c r="F29" s="31">
        <f ca="1">IF(A29="","",COUNTIF(OFFSET(Horaire!$B$5:$BG$5,(ROW()-4)*4,0),"a"))</f>
        <v>0</v>
      </c>
      <c r="G29" s="31">
        <f ca="1">IF(A29="","",COUNTIF(OFFSET(Horaire!$B$5:$BG$5,(ROW()-4)*4,0),"abs"))</f>
        <v>0</v>
      </c>
      <c r="H29" s="31">
        <f ca="1">IF(A29="","",COUNTIF(OFFSET(Horaire!$B$5:$BG$5,(ROW()-4)*4,0),"congé parent"))</f>
        <v>0</v>
      </c>
      <c r="I29" s="63">
        <f ca="1">IF(A29="","",COUNTIF(OFFSET(Horaire!$B$5:$BG$5,(ROW()-4)*4,0),"s"))</f>
        <v>0</v>
      </c>
      <c r="J29" s="32">
        <v>6.333333333333333</v>
      </c>
      <c r="K29" s="18">
        <f ca="1">IF(A29="","",C29*Horaire!$BH$3)</f>
        <v>0</v>
      </c>
      <c r="L29" s="33">
        <f t="shared" ca="1" si="0"/>
        <v>6.333333333333333</v>
      </c>
      <c r="M29" s="34" t="s">
        <v>41</v>
      </c>
      <c r="N29" s="36">
        <f ca="1">IF(A29="","",COUNTIFS(OFFSET(Horaire!$B$5:$BG$5,(ROW()-4)*4,0),"r",Horaire!$B$3:$BG$3,"&gt;"&amp;Horaire!$BI$4))</f>
        <v>0</v>
      </c>
      <c r="O29" s="18">
        <f ca="1">IF(A29="","",IF(M29="a",0,Horaire!$BH$1-OFFSET(Horaire!$BH$7,(ROW()-4)*4,0)))</f>
        <v>0</v>
      </c>
      <c r="P29" s="33">
        <f ca="1">IF(A29="","",IF(M29="a",0,(-(O29-Q29)-(N29*Horaire!$BH$3))-B29*Horaire!$BH$3))</f>
        <v>0</v>
      </c>
      <c r="Q29" s="35">
        <v>0</v>
      </c>
    </row>
    <row r="30" spans="1:17" x14ac:dyDescent="0.3">
      <c r="A30" s="30" t="str">
        <f ca="1">IF(OFFSET(Horaire!$A$5,(ROW()-4)*4,0)="","",OFFSET(Horaire!$A$5,(ROW()-4)*4,0))</f>
        <v>tolk</v>
      </c>
      <c r="B30" s="31">
        <f ca="1">IF(A30="","",COUNTIFS(OFFSET(Horaire!$B$5:$BG$5,(ROW()-4)*4,0),"r",Horaire!$B$3:$BG$3,"&lt;"&amp;Horaire!$BI$4))</f>
        <v>0</v>
      </c>
      <c r="C30" s="31">
        <f ca="1">IF(A30="","",COUNTIF(OFFSET(Horaire!$B$5:$BG$5,(ROW()-4)*4,0),"c"))</f>
        <v>0</v>
      </c>
      <c r="D30" s="31">
        <f ca="1">IF(A30="","",COUNTIF(OFFSET(Horaire!$B$5:$BG$5,(ROW()-4)*4,0),"f"))</f>
        <v>0</v>
      </c>
      <c r="E30" s="31">
        <f ca="1">IF(A30="","",COUNTIF(OFFSET(Horaire!$B$5:$BG$5,(ROW()-4)*4,0),"m"))</f>
        <v>0</v>
      </c>
      <c r="F30" s="31">
        <f ca="1">IF(A30="","",COUNTIF(OFFSET(Horaire!$B$5:$BG$5,(ROW()-4)*4,0),"a"))</f>
        <v>0</v>
      </c>
      <c r="G30" s="31">
        <f ca="1">IF(A30="","",COUNTIF(OFFSET(Horaire!$B$5:$BG$5,(ROW()-4)*4,0),"abs"))</f>
        <v>0</v>
      </c>
      <c r="H30" s="31">
        <f ca="1">IF(A30="","",COUNTIF(OFFSET(Horaire!$B$5:$BG$5,(ROW()-4)*4,0),"congé parent"))</f>
        <v>0</v>
      </c>
      <c r="I30" s="63">
        <f ca="1">IF(A30="","",COUNTIF(OFFSET(Horaire!$B$5:$BG$5,(ROW()-4)*4,0),"s"))</f>
        <v>0</v>
      </c>
      <c r="J30" s="32">
        <v>6.333333333333333</v>
      </c>
      <c r="K30" s="18">
        <f ca="1">IF(A30="","",C30*Horaire!$BH$3)</f>
        <v>0</v>
      </c>
      <c r="L30" s="33">
        <f t="shared" ca="1" si="0"/>
        <v>6.333333333333333</v>
      </c>
      <c r="M30" s="34" t="s">
        <v>41</v>
      </c>
      <c r="N30" s="36">
        <f ca="1">IF(A30="","",COUNTIFS(OFFSET(Horaire!$B$5:$BG$5,(ROW()-4)*4,0),"r",Horaire!$B$3:$BG$3,"&gt;"&amp;Horaire!$BI$4))</f>
        <v>0</v>
      </c>
      <c r="O30" s="18">
        <f ca="1">IF(A30="","",IF(M30="a",0,Horaire!$BH$1-OFFSET(Horaire!$BH$7,(ROW()-4)*4,0)))</f>
        <v>0</v>
      </c>
      <c r="P30" s="33">
        <f ca="1">IF(A30="","",IF(M30="a",0,(-(O30-Q30)-(N30*Horaire!$BH$3))-B30*Horaire!$BH$3))</f>
        <v>0</v>
      </c>
      <c r="Q30" s="35">
        <v>0</v>
      </c>
    </row>
    <row r="31" spans="1:17" x14ac:dyDescent="0.3">
      <c r="A31" s="30" t="str">
        <f ca="1">IF(OFFSET(Horaire!$A$5,(ROW()-4)*4,0)="","",OFFSET(Horaire!$A$5,(ROW()-4)*4,0))</f>
        <v>tolki</v>
      </c>
      <c r="B31" s="31">
        <f ca="1">IF(A31="","",COUNTIFS(OFFSET(Horaire!$B$5:$BG$5,(ROW()-4)*4,0),"r",Horaire!$B$3:$BG$3,"&lt;"&amp;Horaire!$BI$4))</f>
        <v>0</v>
      </c>
      <c r="C31" s="31">
        <f ca="1">IF(A31="","",COUNTIF(OFFSET(Horaire!$B$5:$BG$5,(ROW()-4)*4,0),"c"))</f>
        <v>0</v>
      </c>
      <c r="D31" s="31">
        <f ca="1">IF(A31="","",COUNTIF(OFFSET(Horaire!$B$5:$BG$5,(ROW()-4)*4,0),"f"))</f>
        <v>0</v>
      </c>
      <c r="E31" s="31">
        <f ca="1">IF(A31="","",COUNTIF(OFFSET(Horaire!$B$5:$BG$5,(ROW()-4)*4,0),"m"))</f>
        <v>0</v>
      </c>
      <c r="F31" s="31">
        <f ca="1">IF(A31="","",COUNTIF(OFFSET(Horaire!$B$5:$BG$5,(ROW()-4)*4,0),"a"))</f>
        <v>0</v>
      </c>
      <c r="G31" s="31">
        <f ca="1">IF(A31="","",COUNTIF(OFFSET(Horaire!$B$5:$BG$5,(ROW()-4)*4,0),"abs"))</f>
        <v>0</v>
      </c>
      <c r="H31" s="31">
        <f ca="1">IF(A31="","",COUNTIF(OFFSET(Horaire!$B$5:$BG$5,(ROW()-4)*4,0),"congé parent"))</f>
        <v>0</v>
      </c>
      <c r="I31" s="63">
        <f ca="1">IF(A31="","",COUNTIF(OFFSET(Horaire!$B$5:$BG$5,(ROW()-4)*4,0),"s"))</f>
        <v>0</v>
      </c>
      <c r="J31" s="32">
        <v>6.333333333333333</v>
      </c>
      <c r="K31" s="18">
        <f ca="1">IF(A31="","",C31*Horaire!$BH$3)</f>
        <v>0</v>
      </c>
      <c r="L31" s="33">
        <f t="shared" ca="1" si="0"/>
        <v>6.333333333333333</v>
      </c>
      <c r="M31" s="34" t="s">
        <v>41</v>
      </c>
      <c r="N31" s="36">
        <f ca="1">IF(A31="","",COUNTIFS(OFFSET(Horaire!$B$5:$BG$5,(ROW()-4)*4,0),"r",Horaire!$B$3:$BG$3,"&gt;"&amp;Horaire!$BI$4))</f>
        <v>0</v>
      </c>
      <c r="O31" s="18">
        <f ca="1">IF(A31="","",IF(M31="a",0,Horaire!$BH$1-OFFSET(Horaire!$BH$7,(ROW()-4)*4,0)))</f>
        <v>0</v>
      </c>
      <c r="P31" s="33">
        <f ca="1">IF(A31="","",IF(M31="a",0,(-(O31-Q31)-(N31*Horaire!$BH$3))-B31*Horaire!$BH$3))</f>
        <v>0</v>
      </c>
      <c r="Q31" s="35">
        <v>0</v>
      </c>
    </row>
    <row r="32" spans="1:17" x14ac:dyDescent="0.3">
      <c r="A32" s="30" t="str">
        <f ca="1">IF(OFFSET(Horaire!$A$5,(ROW()-4)*4,0)="","",OFFSET(Horaire!$A$5,(ROW()-4)*4,0))</f>
        <v>tolmo</v>
      </c>
      <c r="B32" s="31">
        <f ca="1">IF(A32="","",COUNTIFS(OFFSET(Horaire!$B$5:$BG$5,(ROW()-4)*4,0),"r",Horaire!$B$3:$BG$3,"&lt;"&amp;Horaire!$BI$4))</f>
        <v>0</v>
      </c>
      <c r="C32" s="31">
        <f ca="1">IF(A32="","",COUNTIF(OFFSET(Horaire!$B$5:$BG$5,(ROW()-4)*4,0),"c"))</f>
        <v>0</v>
      </c>
      <c r="D32" s="31">
        <f ca="1">IF(A32="","",COUNTIF(OFFSET(Horaire!$B$5:$BG$5,(ROW()-4)*4,0),"f"))</f>
        <v>0</v>
      </c>
      <c r="E32" s="31">
        <f ca="1">IF(A32="","",COUNTIF(OFFSET(Horaire!$B$5:$BG$5,(ROW()-4)*4,0),"m"))</f>
        <v>0</v>
      </c>
      <c r="F32" s="31">
        <f ca="1">IF(A32="","",COUNTIF(OFFSET(Horaire!$B$5:$BG$5,(ROW()-4)*4,0),"a"))</f>
        <v>0</v>
      </c>
      <c r="G32" s="31">
        <f ca="1">IF(A32="","",COUNTIF(OFFSET(Horaire!$B$5:$BG$5,(ROW()-4)*4,0),"abs"))</f>
        <v>0</v>
      </c>
      <c r="H32" s="31">
        <f ca="1">IF(A32="","",COUNTIF(OFFSET(Horaire!$B$5:$BG$5,(ROW()-4)*4,0),"congé parent"))</f>
        <v>0</v>
      </c>
      <c r="I32" s="63">
        <f ca="1">IF(A32="","",COUNTIF(OFFSET(Horaire!$B$5:$BG$5,(ROW()-4)*4,0),"s"))</f>
        <v>0</v>
      </c>
      <c r="J32" s="32">
        <v>6.333333333333333</v>
      </c>
      <c r="K32" s="18">
        <f ca="1">IF(A32="","",C32*Horaire!$BH$3)</f>
        <v>0</v>
      </c>
      <c r="L32" s="33">
        <f t="shared" ca="1" si="0"/>
        <v>6.333333333333333</v>
      </c>
      <c r="M32" s="34" t="s">
        <v>41</v>
      </c>
      <c r="N32" s="36">
        <f ca="1">IF(A32="","",COUNTIFS(OFFSET(Horaire!$B$5:$BG$5,(ROW()-4)*4,0),"r",Horaire!$B$3:$BG$3,"&gt;"&amp;Horaire!$BI$4))</f>
        <v>0</v>
      </c>
      <c r="O32" s="18">
        <f ca="1">IF(A32="","",IF(M32="a",0,Horaire!$BH$1-OFFSET(Horaire!$BH$7,(ROW()-4)*4,0)))</f>
        <v>0</v>
      </c>
      <c r="P32" s="33">
        <f ca="1">IF(A32="","",IF(M32="a",0,(-(O32-Q32)-(N32*Horaire!$BH$3))-B32*Horaire!$BH$3))</f>
        <v>0</v>
      </c>
      <c r="Q32" s="35">
        <v>0</v>
      </c>
    </row>
    <row r="33" spans="1:17" x14ac:dyDescent="0.3">
      <c r="A33" s="30" t="str">
        <f ca="1">IF(OFFSET(Horaire!$A$5,(ROW()-4)*4,0)="","",OFFSET(Horaire!$A$5,(ROW()-4)*4,0))</f>
        <v>topol</v>
      </c>
      <c r="B33" s="31">
        <f ca="1">IF(A33="","",COUNTIFS(OFFSET(Horaire!$B$5:$BG$5,(ROW()-4)*4,0),"r",Horaire!$B$3:$BG$3,"&lt;"&amp;Horaire!$BI$4))</f>
        <v>0</v>
      </c>
      <c r="C33" s="31">
        <f ca="1">IF(A33="","",COUNTIF(OFFSET(Horaire!$B$5:$BG$5,(ROW()-4)*4,0),"c"))</f>
        <v>0</v>
      </c>
      <c r="D33" s="31">
        <f ca="1">IF(A33="","",COUNTIF(OFFSET(Horaire!$B$5:$BG$5,(ROW()-4)*4,0),"f"))</f>
        <v>0</v>
      </c>
      <c r="E33" s="31">
        <f ca="1">IF(A33="","",COUNTIF(OFFSET(Horaire!$B$5:$BG$5,(ROW()-4)*4,0),"m"))</f>
        <v>0</v>
      </c>
      <c r="F33" s="31">
        <f ca="1">IF(A33="","",COUNTIF(OFFSET(Horaire!$B$5:$BG$5,(ROW()-4)*4,0),"a"))</f>
        <v>0</v>
      </c>
      <c r="G33" s="31">
        <f ca="1">IF(A33="","",COUNTIF(OFFSET(Horaire!$B$5:$BG$5,(ROW()-4)*4,0),"abs"))</f>
        <v>10</v>
      </c>
      <c r="H33" s="31">
        <f ca="1">IF(A33="","",COUNTIF(OFFSET(Horaire!$B$5:$BG$5,(ROW()-4)*4,0),"congé parent"))</f>
        <v>0</v>
      </c>
      <c r="I33" s="63">
        <f ca="1">IF(A33="","",COUNTIF(OFFSET(Horaire!$B$5:$BG$5,(ROW()-4)*4,0),"s"))</f>
        <v>0</v>
      </c>
      <c r="J33" s="32">
        <v>6.333333333333333</v>
      </c>
      <c r="K33" s="18">
        <f ca="1">IF(A33="","",C33*Horaire!$BH$3)</f>
        <v>0</v>
      </c>
      <c r="L33" s="33">
        <f t="shared" ca="1" si="0"/>
        <v>6.333333333333333</v>
      </c>
      <c r="M33" s="34" t="s">
        <v>41</v>
      </c>
      <c r="N33" s="36">
        <f ca="1">IF(A33="","",COUNTIFS(OFFSET(Horaire!$B$5:$BG$5,(ROW()-4)*4,0),"r",Horaire!$B$3:$BG$3,"&gt;"&amp;Horaire!$BI$4))</f>
        <v>0</v>
      </c>
      <c r="O33" s="18">
        <f ca="1">IF(A33="","",IF(M33="a",0,Horaire!$BH$1-OFFSET(Horaire!$BH$7,(ROW()-4)*4,0)))</f>
        <v>0</v>
      </c>
      <c r="P33" s="33">
        <f ca="1">IF(A33="","",IF(M33="a",0,(-(O33-Q33)-(N33*Horaire!$BH$3))-B33*Horaire!$BH$3))</f>
        <v>0</v>
      </c>
      <c r="Q33" s="35">
        <v>0</v>
      </c>
    </row>
    <row r="34" spans="1:17" x14ac:dyDescent="0.3">
      <c r="A34" s="30" t="str">
        <f ca="1">IF(OFFSET(Horaire!$A$5,(ROW()-4)*4,0)="","",OFFSET(Horaire!$A$5,(ROW()-4)*4,0))</f>
        <v>torto</v>
      </c>
      <c r="B34" s="31">
        <f ca="1">IF(A34="","",COUNTIFS(OFFSET(Horaire!$B$5:$BG$5,(ROW()-4)*4,0),"r",Horaire!$B$3:$BG$3,"&lt;"&amp;Horaire!$BI$4))</f>
        <v>0</v>
      </c>
      <c r="C34" s="31">
        <f ca="1">IF(A34="","",COUNTIF(OFFSET(Horaire!$B$5:$BG$5,(ROW()-4)*4,0),"c"))</f>
        <v>0</v>
      </c>
      <c r="D34" s="31">
        <f ca="1">IF(A34="","",COUNTIF(OFFSET(Horaire!$B$5:$BG$5,(ROW()-4)*4,0),"f"))</f>
        <v>0</v>
      </c>
      <c r="E34" s="31">
        <f ca="1">IF(A34="","",COUNTIF(OFFSET(Horaire!$B$5:$BG$5,(ROW()-4)*4,0),"m"))</f>
        <v>0</v>
      </c>
      <c r="F34" s="31">
        <f ca="1">IF(A34="","",COUNTIF(OFFSET(Horaire!$B$5:$BG$5,(ROW()-4)*4,0),"a"))</f>
        <v>0</v>
      </c>
      <c r="G34" s="31">
        <f ca="1">IF(A34="","",COUNTIF(OFFSET(Horaire!$B$5:$BG$5,(ROW()-4)*4,0),"abs"))</f>
        <v>0</v>
      </c>
      <c r="H34" s="31">
        <f ca="1">IF(A34="","",COUNTIF(OFFSET(Horaire!$B$5:$BG$5,(ROW()-4)*4,0),"congé parent"))</f>
        <v>0</v>
      </c>
      <c r="I34" s="63">
        <f ca="1">IF(A34="","",COUNTIF(OFFSET(Horaire!$B$5:$BG$5,(ROW()-4)*4,0),"s"))</f>
        <v>0</v>
      </c>
      <c r="J34" s="32">
        <v>6.333333333333333</v>
      </c>
      <c r="K34" s="18">
        <f ca="1">IF(A34="","",C34*Horaire!$BH$3)</f>
        <v>0</v>
      </c>
      <c r="L34" s="33">
        <f t="shared" ca="1" si="0"/>
        <v>6.333333333333333</v>
      </c>
      <c r="M34" s="34" t="s">
        <v>41</v>
      </c>
      <c r="N34" s="36">
        <f ca="1">IF(A34="","",COUNTIFS(OFFSET(Horaire!$B$5:$BG$5,(ROW()-4)*4,0),"r",Horaire!$B$3:$BG$3,"&gt;"&amp;Horaire!$BI$4))</f>
        <v>0</v>
      </c>
      <c r="O34" s="18">
        <f ca="1">IF(A34="","",IF(M34="a",0,Horaire!$BH$1-OFFSET(Horaire!$BH$7,(ROW()-4)*4,0)))</f>
        <v>0</v>
      </c>
      <c r="P34" s="33">
        <f ca="1">IF(A34="","",IF(M34="a",0,(-(O34-Q34)-(N34*Horaire!$BH$3))-B34*Horaire!$BH$3))</f>
        <v>0</v>
      </c>
      <c r="Q34" s="35">
        <v>0</v>
      </c>
    </row>
    <row r="35" spans="1:17" x14ac:dyDescent="0.3">
      <c r="A35" s="30" t="str">
        <f ca="1">IF(OFFSET(Horaire!$A$5,(ROW()-4)*4,0)="","",OFFSET(Horaire!$A$5,(ROW()-4)*4,0))</f>
        <v>torent</v>
      </c>
      <c r="B35" s="31">
        <f ca="1">IF(A35="","",COUNTIFS(OFFSET(Horaire!$B$5:$BG$5,(ROW()-4)*4,0),"r",Horaire!$B$3:$BG$3,"&lt;"&amp;Horaire!$BI$4))</f>
        <v>0</v>
      </c>
      <c r="C35" s="31">
        <f ca="1">IF(A35="","",COUNTIF(OFFSET(Horaire!$B$5:$BG$5,(ROW()-4)*4,0),"c"))</f>
        <v>0</v>
      </c>
      <c r="D35" s="31">
        <f ca="1">IF(A35="","",COUNTIF(OFFSET(Horaire!$B$5:$BG$5,(ROW()-4)*4,0),"f"))</f>
        <v>1</v>
      </c>
      <c r="E35" s="31">
        <f ca="1">IF(A35="","",COUNTIF(OFFSET(Horaire!$B$5:$BG$5,(ROW()-4)*4,0),"m"))</f>
        <v>0</v>
      </c>
      <c r="F35" s="31">
        <f ca="1">IF(A35="","",COUNTIF(OFFSET(Horaire!$B$5:$BG$5,(ROW()-4)*4,0),"a"))</f>
        <v>0</v>
      </c>
      <c r="G35" s="31">
        <f ca="1">IF(A35="","",COUNTIF(OFFSET(Horaire!$B$5:$BG$5,(ROW()-4)*4,0),"abs"))</f>
        <v>4</v>
      </c>
      <c r="H35" s="31">
        <f ca="1">IF(A35="","",COUNTIF(OFFSET(Horaire!$B$5:$BG$5,(ROW()-4)*4,0),"congé parent"))</f>
        <v>0</v>
      </c>
      <c r="I35" s="63">
        <f ca="1">IF(A35="","",COUNTIF(OFFSET(Horaire!$B$5:$BG$5,(ROW()-4)*4,0),"s"))</f>
        <v>0</v>
      </c>
      <c r="J35" s="32">
        <v>6.333333333333333</v>
      </c>
      <c r="K35" s="18">
        <f ca="1">IF(A35="","",C35*Horaire!$BH$3)</f>
        <v>0</v>
      </c>
      <c r="L35" s="33">
        <f t="shared" ca="1" si="0"/>
        <v>6.333333333333333</v>
      </c>
      <c r="M35" s="34" t="s">
        <v>41</v>
      </c>
      <c r="N35" s="36">
        <f ca="1">IF(A35="","",COUNTIFS(OFFSET(Horaire!$B$5:$BG$5,(ROW()-4)*4,0),"r",Horaire!$B$3:$BG$3,"&gt;"&amp;Horaire!$BI$4))</f>
        <v>0</v>
      </c>
      <c r="O35" s="18">
        <f ca="1">IF(A35="","",IF(M35="a",0,Horaire!$BH$1-OFFSET(Horaire!$BH$7,(ROW()-4)*4,0)))</f>
        <v>0</v>
      </c>
      <c r="P35" s="33">
        <f ca="1">IF(A35="","",IF(M35="a",0,(-(O35-Q35)-(N35*Horaire!$BH$3))-B35*Horaire!$BH$3))</f>
        <v>0</v>
      </c>
      <c r="Q35" s="35">
        <v>0</v>
      </c>
    </row>
    <row r="36" spans="1:17" x14ac:dyDescent="0.3">
      <c r="A36" s="30" t="str">
        <f ca="1">IF(OFFSET(Horaire!$A$5,(ROW()-4)*4,0)="","",OFFSET(Horaire!$A$5,(ROW()-4)*4,0))</f>
        <v>toreni</v>
      </c>
      <c r="B36" s="31">
        <f ca="1">IF(A36="","",COUNTIFS(OFFSET(Horaire!$B$5:$BG$5,(ROW()-4)*4,0),"r",Horaire!$B$3:$BG$3,"&lt;"&amp;Horaire!$BI$4))</f>
        <v>0</v>
      </c>
      <c r="C36" s="31">
        <f ca="1">IF(A36="","",COUNTIF(OFFSET(Horaire!$B$5:$BG$5,(ROW()-4)*4,0),"c"))</f>
        <v>0</v>
      </c>
      <c r="D36" s="31">
        <f ca="1">IF(A36="","",COUNTIF(OFFSET(Horaire!$B$5:$BG$5,(ROW()-4)*4,0),"f"))</f>
        <v>0</v>
      </c>
      <c r="E36" s="31">
        <f ca="1">IF(A36="","",COUNTIF(OFFSET(Horaire!$B$5:$BG$5,(ROW()-4)*4,0),"m"))</f>
        <v>0</v>
      </c>
      <c r="F36" s="31">
        <f ca="1">IF(A36="","",COUNTIF(OFFSET(Horaire!$B$5:$BG$5,(ROW()-4)*4,0),"a"))</f>
        <v>0</v>
      </c>
      <c r="G36" s="31">
        <f ca="1">IF(A36="","",COUNTIF(OFFSET(Horaire!$B$5:$BG$5,(ROW()-4)*4,0),"abs"))</f>
        <v>0</v>
      </c>
      <c r="H36" s="31">
        <f ca="1">IF(A36="","",COUNTIF(OFFSET(Horaire!$B$5:$BG$5,(ROW()-4)*4,0),"congé parent"))</f>
        <v>0</v>
      </c>
      <c r="I36" s="63">
        <f ca="1">IF(A36="","",COUNTIF(OFFSET(Horaire!$B$5:$BG$5,(ROW()-4)*4,0),"s"))</f>
        <v>0</v>
      </c>
      <c r="J36" s="32">
        <v>6.333333333333333</v>
      </c>
      <c r="K36" s="18">
        <f ca="1">IF(A36="","",C36*Horaire!$BH$3)</f>
        <v>0</v>
      </c>
      <c r="L36" s="33">
        <f t="shared" ca="1" si="0"/>
        <v>6.333333333333333</v>
      </c>
      <c r="M36" s="34" t="s">
        <v>41</v>
      </c>
      <c r="N36" s="36">
        <f ca="1">IF(A36="","",COUNTIFS(OFFSET(Horaire!$B$5:$BG$5,(ROW()-4)*4,0),"r",Horaire!$B$3:$BG$3,"&gt;"&amp;Horaire!$BI$4))</f>
        <v>0</v>
      </c>
      <c r="O36" s="18">
        <f ca="1">IF(A36="","",IF(M36="a",0,Horaire!$BH$1-OFFSET(Horaire!$BH$7,(ROW()-4)*4,0)))</f>
        <v>0</v>
      </c>
      <c r="P36" s="33">
        <f ca="1">IF(A36="","",IF(M36="a",0,(-(O36-Q36)-(N36*Horaire!$BH$3))-B36*Horaire!$BH$3))</f>
        <v>0</v>
      </c>
      <c r="Q36" s="35">
        <v>0</v>
      </c>
    </row>
    <row r="37" spans="1:17" x14ac:dyDescent="0.3">
      <c r="A37" s="30" t="str">
        <f ca="1">IF(OFFSET(Horaire!$A$5,(ROW()-4)*4,0)="","",OFFSET(Horaire!$A$5,(ROW()-4)*4,0))</f>
        <v>topoq</v>
      </c>
      <c r="B37" s="31">
        <f ca="1">IF(A37="","",COUNTIFS(OFFSET(Horaire!$B$5:$BG$5,(ROW()-4)*4,0),"r",Horaire!$B$3:$BG$3,"&lt;"&amp;Horaire!$BI$4))</f>
        <v>0</v>
      </c>
      <c r="C37" s="31">
        <f ca="1">IF(A37="","",COUNTIF(OFFSET(Horaire!$B$5:$BG$5,(ROW()-4)*4,0),"c"))</f>
        <v>0</v>
      </c>
      <c r="D37" s="31">
        <f ca="1">IF(A37="","",COUNTIF(OFFSET(Horaire!$B$5:$BG$5,(ROW()-4)*4,0),"f"))</f>
        <v>0</v>
      </c>
      <c r="E37" s="31">
        <f ca="1">IF(A37="","",COUNTIF(OFFSET(Horaire!$B$5:$BG$5,(ROW()-4)*4,0),"m"))</f>
        <v>0</v>
      </c>
      <c r="F37" s="31">
        <f ca="1">IF(A37="","",COUNTIF(OFFSET(Horaire!$B$5:$BG$5,(ROW()-4)*4,0),"a"))</f>
        <v>0</v>
      </c>
      <c r="G37" s="31">
        <f ca="1">IF(A37="","",COUNTIF(OFFSET(Horaire!$B$5:$BG$5,(ROW()-4)*4,0),"abs"))</f>
        <v>0</v>
      </c>
      <c r="H37" s="31">
        <f ca="1">IF(A37="","",COUNTIF(OFFSET(Horaire!$B$5:$BG$5,(ROW()-4)*4,0),"congé parent"))</f>
        <v>0</v>
      </c>
      <c r="I37" s="63">
        <f ca="1">IF(A37="","",COUNTIF(OFFSET(Horaire!$B$5:$BG$5,(ROW()-4)*4,0),"s"))</f>
        <v>0</v>
      </c>
      <c r="J37" s="32">
        <v>6.333333333333333</v>
      </c>
      <c r="K37" s="18">
        <f ca="1">IF(A37="","",C37*Horaire!$BH$3)</f>
        <v>0</v>
      </c>
      <c r="L37" s="33">
        <f t="shared" ca="1" si="0"/>
        <v>6.333333333333333</v>
      </c>
      <c r="M37" s="34" t="s">
        <v>41</v>
      </c>
      <c r="N37" s="36">
        <f ca="1">IF(A37="","",COUNTIFS(OFFSET(Horaire!$B$5:$BG$5,(ROW()-4)*4,0),"r",Horaire!$B$3:$BG$3,"&gt;"&amp;Horaire!$BI$4))</f>
        <v>0</v>
      </c>
      <c r="O37" s="18">
        <f ca="1">IF(A37="","",IF(M37="a",0,Horaire!$BH$1-OFFSET(Horaire!$BH$7,(ROW()-4)*4,0)))</f>
        <v>0</v>
      </c>
      <c r="P37" s="33">
        <f ca="1">IF(A37="","",IF(M37="a",0,(-(O37-Q37)-(N37*Horaire!$BH$3))-B37*Horaire!$BH$3))</f>
        <v>0</v>
      </c>
      <c r="Q37" s="35">
        <v>0</v>
      </c>
    </row>
    <row r="38" spans="1:17" x14ac:dyDescent="0.3">
      <c r="A38" s="30" t="str">
        <f ca="1">IF(OFFSET(Horaire!$A$5,(ROW()-4)*4,0)="","",OFFSET(Horaire!$A$5,(ROW()-4)*4,0))</f>
        <v/>
      </c>
      <c r="B38" s="31" t="str">
        <f ca="1">IF(A38="","",COUNTIFS(OFFSET(Horaire!$B$5:$BG$5,(ROW()-4)*4,0),"r",Horaire!$B$3:$BG$3,"&lt;"&amp;Horaire!$BI$4))</f>
        <v/>
      </c>
      <c r="C38" s="31" t="str">
        <f ca="1">IF(A38="","",COUNTIF(OFFSET(Horaire!$B$5:$BG$5,(ROW()-4)*4,0),"c"))</f>
        <v/>
      </c>
      <c r="D38" s="31" t="str">
        <f ca="1">IF(A38="","",COUNTIF(OFFSET(Horaire!$B$5:$BG$5,(ROW()-4)*4,0),"f"))</f>
        <v/>
      </c>
      <c r="E38" s="31" t="str">
        <f ca="1">IF(A38="","",COUNTIF(OFFSET(Horaire!$B$5:$BG$5,(ROW()-4)*4,0),"m"))</f>
        <v/>
      </c>
      <c r="F38" s="31" t="str">
        <f ca="1">IF(A38="","",COUNTIF(OFFSET(Horaire!$B$5:$BG$5,(ROW()-4)*4,0),"a"))</f>
        <v/>
      </c>
      <c r="G38" s="31" t="str">
        <f ca="1">IF(A38="","",COUNTIF(OFFSET(Horaire!$B$5:$BG$5,(ROW()-4)*4,0),"abs"))</f>
        <v/>
      </c>
      <c r="H38" s="31" t="str">
        <f ca="1">IF(A38="","",COUNTIF(OFFSET(Horaire!$B$5:$BG$5,(ROW()-4)*4,0),"congé parent"))</f>
        <v/>
      </c>
      <c r="I38" s="63" t="str">
        <f ca="1">IF(A38="","",COUNTIF(OFFSET(Horaire!$B$5:$BG$5,(ROW()-4)*4,0),"s"))</f>
        <v/>
      </c>
      <c r="J38" s="32">
        <v>6.333333333333333</v>
      </c>
      <c r="K38" s="18" t="str">
        <f ca="1">IF(A38="","",C38*Horaire!$BH$3)</f>
        <v/>
      </c>
      <c r="L38" s="33" t="str">
        <f t="shared" ca="1" si="0"/>
        <v/>
      </c>
      <c r="M38" s="34" t="s">
        <v>41</v>
      </c>
      <c r="N38" s="36" t="str">
        <f ca="1">IF(A38="","",COUNTIFS(OFFSET(Horaire!$B$5:$BG$5,(ROW()-4)*4,0),"r",Horaire!$B$3:$BG$3,"&gt;"&amp;Horaire!$BI$4))</f>
        <v/>
      </c>
      <c r="O38" s="18" t="str">
        <f ca="1">IF(A38="","",IF(M38="a",0,Horaire!$BH$1-OFFSET(Horaire!$BH$7,(ROW()-4)*4,0)))</f>
        <v/>
      </c>
      <c r="P38" s="33" t="str">
        <f ca="1">IF(A38="","",IF(M38="a",0,(-(O38-Q38)-(N38*Horaire!$BH$3))-B38*Horaire!$BH$3))</f>
        <v/>
      </c>
      <c r="Q38" s="35">
        <v>0</v>
      </c>
    </row>
    <row r="39" spans="1:17" x14ac:dyDescent="0.3">
      <c r="A39" s="30" t="str">
        <f ca="1">IF(OFFSET(Horaire!$A$5,(ROW()-4)*4,0)="","",OFFSET(Horaire!$A$5,(ROW()-4)*4,0))</f>
        <v/>
      </c>
      <c r="B39" s="31" t="str">
        <f ca="1">IF(A39="","",COUNTIFS(OFFSET(Horaire!$B$5:$BG$5,(ROW()-4)*4,0),"r",Horaire!$B$3:$BG$3,"&lt;"&amp;Horaire!$BI$4))</f>
        <v/>
      </c>
      <c r="C39" s="31" t="str">
        <f ca="1">IF(A39="","",COUNTIF(OFFSET(Horaire!$B$5:$BG$5,(ROW()-4)*4,0),"c"))</f>
        <v/>
      </c>
      <c r="D39" s="31" t="str">
        <f ca="1">IF(A39="","",COUNTIF(OFFSET(Horaire!$B$5:$BG$5,(ROW()-4)*4,0),"f"))</f>
        <v/>
      </c>
      <c r="E39" s="31" t="str">
        <f ca="1">IF(A39="","",COUNTIF(OFFSET(Horaire!$B$5:$BG$5,(ROW()-4)*4,0),"m"))</f>
        <v/>
      </c>
      <c r="F39" s="31" t="str">
        <f ca="1">IF(A39="","",COUNTIF(OFFSET(Horaire!$B$5:$BG$5,(ROW()-4)*4,0),"a"))</f>
        <v/>
      </c>
      <c r="G39" s="31" t="str">
        <f ca="1">IF(A39="","",COUNTIF(OFFSET(Horaire!$B$5:$BG$5,(ROW()-4)*4,0),"abs"))</f>
        <v/>
      </c>
      <c r="H39" s="31" t="str">
        <f ca="1">IF(A39="","",COUNTIF(OFFSET(Horaire!$B$5:$BG$5,(ROW()-4)*4,0),"congé parent"))</f>
        <v/>
      </c>
      <c r="I39" s="63" t="str">
        <f ca="1">IF(A39="","",COUNTIF(OFFSET(Horaire!$B$5:$BG$5,(ROW()-4)*4,0),"s"))</f>
        <v/>
      </c>
      <c r="J39" s="32">
        <v>6.333333333333333</v>
      </c>
      <c r="K39" s="18" t="str">
        <f ca="1">IF(A39="","",C39*Horaire!$BH$3)</f>
        <v/>
      </c>
      <c r="L39" s="33" t="str">
        <f t="shared" ca="1" si="0"/>
        <v/>
      </c>
      <c r="M39" s="34" t="s">
        <v>41</v>
      </c>
      <c r="N39" s="36" t="str">
        <f ca="1">IF(A39="","",COUNTIFS(OFFSET(Horaire!$B$5:$BG$5,(ROW()-4)*4,0),"r",Horaire!$B$3:$BG$3,"&gt;"&amp;Horaire!$BI$4))</f>
        <v/>
      </c>
      <c r="O39" s="18" t="str">
        <f ca="1">IF(A39="","",IF(M39="a",0,Horaire!$BH$1-OFFSET(Horaire!$BH$7,(ROW()-4)*4,0)))</f>
        <v/>
      </c>
      <c r="P39" s="33" t="str">
        <f ca="1">IF(A39="","",IF(M39="a",0,(-(O39-Q39)-(N39*Horaire!$BH$3))-B39*Horaire!$BH$3))</f>
        <v/>
      </c>
      <c r="Q39" s="35">
        <v>0</v>
      </c>
    </row>
    <row r="40" spans="1:17" x14ac:dyDescent="0.3">
      <c r="A40" s="30" t="str">
        <f ca="1">IF(OFFSET(Horaire!$A$5,(ROW()-4)*4,0)="","",OFFSET(Horaire!$A$5,(ROW()-4)*4,0))</f>
        <v/>
      </c>
      <c r="B40" s="31" t="str">
        <f ca="1">IF(A40="","",COUNTIFS(OFFSET(Horaire!$B$5:$BG$5,(ROW()-4)*4,0),"r",Horaire!$B$3:$BG$3,"&lt;"&amp;Horaire!$BI$4))</f>
        <v/>
      </c>
      <c r="C40" s="31" t="str">
        <f ca="1">IF(A40="","",COUNTIF(OFFSET(Horaire!$B$5:$BG$5,(ROW()-4)*4,0),"c"))</f>
        <v/>
      </c>
      <c r="D40" s="31" t="str">
        <f ca="1">IF(A40="","",COUNTIF(OFFSET(Horaire!$B$5:$BG$5,(ROW()-4)*4,0),"f"))</f>
        <v/>
      </c>
      <c r="E40" s="31" t="str">
        <f ca="1">IF(A40="","",COUNTIF(OFFSET(Horaire!$B$5:$BG$5,(ROW()-4)*4,0),"m"))</f>
        <v/>
      </c>
      <c r="F40" s="31" t="str">
        <f ca="1">IF(A40="","",COUNTIF(OFFSET(Horaire!$B$5:$BG$5,(ROW()-4)*4,0),"a"))</f>
        <v/>
      </c>
      <c r="G40" s="31" t="str">
        <f ca="1">IF(A40="","",COUNTIF(OFFSET(Horaire!$B$5:$BG$5,(ROW()-4)*4,0),"abs"))</f>
        <v/>
      </c>
      <c r="H40" s="31" t="str">
        <f ca="1">IF(A40="","",COUNTIF(OFFSET(Horaire!$B$5:$BG$5,(ROW()-4)*4,0),"congé parent"))</f>
        <v/>
      </c>
      <c r="I40" s="63" t="str">
        <f ca="1">IF(A40="","",COUNTIF(OFFSET(Horaire!$B$5:$BG$5,(ROW()-4)*4,0),"s"))</f>
        <v/>
      </c>
      <c r="J40" s="32">
        <v>6.333333333333333</v>
      </c>
      <c r="K40" s="18" t="str">
        <f ca="1">IF(A40="","",C40*Horaire!$BH$3)</f>
        <v/>
      </c>
      <c r="L40" s="33" t="str">
        <f t="shared" ca="1" si="0"/>
        <v/>
      </c>
      <c r="M40" s="34" t="s">
        <v>41</v>
      </c>
      <c r="N40" s="36" t="str">
        <f ca="1">IF(A40="","",COUNTIFS(OFFSET(Horaire!$B$5:$BG$5,(ROW()-4)*4,0),"r",Horaire!$B$3:$BG$3,"&gt;"&amp;Horaire!$BI$4))</f>
        <v/>
      </c>
      <c r="O40" s="18" t="str">
        <f ca="1">IF(A40="","",IF(M40="a",0,Horaire!$BH$1-OFFSET(Horaire!$BH$7,(ROW()-4)*4,0)))</f>
        <v/>
      </c>
      <c r="P40" s="33" t="str">
        <f ca="1">IF(A40="","",IF(M40="a",0,(-(O40-Q40)-(N40*Horaire!$BH$3))-B40*Horaire!$BH$3))</f>
        <v/>
      </c>
      <c r="Q40" s="35">
        <v>0</v>
      </c>
    </row>
    <row r="41" spans="1:17" x14ac:dyDescent="0.3">
      <c r="A41" s="30" t="str">
        <f ca="1">IF(OFFSET(Horaire!$A$5,(ROW()-4)*4,0)="","",OFFSET(Horaire!$A$5,(ROW()-4)*4,0))</f>
        <v/>
      </c>
      <c r="B41" s="31" t="str">
        <f ca="1">IF(A41="","",COUNTIFS(OFFSET(Horaire!$B$5:$BG$5,(ROW()-4)*4,0),"r",Horaire!$B$3:$BG$3,"&lt;"&amp;Horaire!$BI$4))</f>
        <v/>
      </c>
      <c r="C41" s="31" t="str">
        <f ca="1">IF(A41="","",COUNTIF(OFFSET(Horaire!$B$5:$BG$5,(ROW()-4)*4,0),"c"))</f>
        <v/>
      </c>
      <c r="D41" s="31" t="str">
        <f ca="1">IF(A41="","",COUNTIF(OFFSET(Horaire!$B$5:$BG$5,(ROW()-4)*4,0),"f"))</f>
        <v/>
      </c>
      <c r="E41" s="31" t="str">
        <f ca="1">IF(A41="","",COUNTIF(OFFSET(Horaire!$B$5:$BG$5,(ROW()-4)*4,0),"m"))</f>
        <v/>
      </c>
      <c r="F41" s="31" t="str">
        <f ca="1">IF(A41="","",COUNTIF(OFFSET(Horaire!$B$5:$BG$5,(ROW()-4)*4,0),"a"))</f>
        <v/>
      </c>
      <c r="G41" s="31" t="str">
        <f ca="1">IF(A41="","",COUNTIF(OFFSET(Horaire!$B$5:$BG$5,(ROW()-4)*4,0),"abs"))</f>
        <v/>
      </c>
      <c r="H41" s="31" t="str">
        <f ca="1">IF(A41="","",COUNTIF(OFFSET(Horaire!$B$5:$BG$5,(ROW()-4)*4,0),"congé parent"))</f>
        <v/>
      </c>
      <c r="I41" s="63" t="str">
        <f ca="1">IF(A41="","",COUNTIF(OFFSET(Horaire!$B$5:$BG$5,(ROW()-4)*4,0),"s"))</f>
        <v/>
      </c>
      <c r="J41" s="32">
        <v>6.333333333333333</v>
      </c>
      <c r="K41" s="18" t="str">
        <f ca="1">IF(A41="","",C41*Horaire!$BH$3)</f>
        <v/>
      </c>
      <c r="L41" s="33" t="str">
        <f t="shared" ca="1" si="0"/>
        <v/>
      </c>
      <c r="M41" s="34" t="s">
        <v>41</v>
      </c>
      <c r="N41" s="36" t="str">
        <f ca="1">IF(A41="","",COUNTIFS(OFFSET(Horaire!$B$5:$BG$5,(ROW()-4)*4,0),"r",Horaire!$B$3:$BG$3,"&gt;"&amp;Horaire!$BI$4))</f>
        <v/>
      </c>
      <c r="O41" s="18" t="str">
        <f ca="1">IF(A41="","",IF(M41="a",0,Horaire!$BH$1-OFFSET(Horaire!$BH$7,(ROW()-4)*4,0)))</f>
        <v/>
      </c>
      <c r="P41" s="33" t="str">
        <f ca="1">IF(A41="","",IF(M41="a",0,(-(O41-Q41)-(N41*Horaire!$BH$3))-B41*Horaire!$BH$3))</f>
        <v/>
      </c>
      <c r="Q41" s="35">
        <v>0</v>
      </c>
    </row>
    <row r="42" spans="1:17" x14ac:dyDescent="0.3">
      <c r="A42" s="30" t="str">
        <f ca="1">IF(OFFSET(Horaire!$A$5,(ROW()-4)*4,0)="","",OFFSET(Horaire!$A$5,(ROW()-4)*4,0))</f>
        <v/>
      </c>
      <c r="B42" s="31" t="str">
        <f ca="1">IF(A42="","",COUNTIFS(OFFSET(Horaire!$B$5:$BG$5,(ROW()-4)*4,0),"r",Horaire!$B$3:$BG$3,"&lt;"&amp;Horaire!$BI$4))</f>
        <v/>
      </c>
      <c r="C42" s="31" t="str">
        <f ca="1">IF(A42="","",COUNTIF(OFFSET(Horaire!$B$5:$BG$5,(ROW()-4)*4,0),"c"))</f>
        <v/>
      </c>
      <c r="D42" s="31" t="str">
        <f ca="1">IF(A42="","",COUNTIF(OFFSET(Horaire!$B$5:$BG$5,(ROW()-4)*4,0),"f"))</f>
        <v/>
      </c>
      <c r="E42" s="31" t="str">
        <f ca="1">IF(A42="","",COUNTIF(OFFSET(Horaire!$B$5:$BG$5,(ROW()-4)*4,0),"m"))</f>
        <v/>
      </c>
      <c r="F42" s="31" t="str">
        <f ca="1">IF(A42="","",COUNTIF(OFFSET(Horaire!$B$5:$BG$5,(ROW()-4)*4,0),"a"))</f>
        <v/>
      </c>
      <c r="G42" s="31" t="str">
        <f ca="1">IF(A42="","",COUNTIF(OFFSET(Horaire!$B$5:$BG$5,(ROW()-4)*4,0),"abs"))</f>
        <v/>
      </c>
      <c r="H42" s="31" t="str">
        <f ca="1">IF(A42="","",COUNTIF(OFFSET(Horaire!$B$5:$BG$5,(ROW()-4)*4,0),"congé parent"))</f>
        <v/>
      </c>
      <c r="I42" s="63" t="str">
        <f ca="1">IF(A42="","",COUNTIF(OFFSET(Horaire!$B$5:$BG$5,(ROW()-4)*4,0),"s"))</f>
        <v/>
      </c>
      <c r="J42" s="32">
        <v>6.333333333333333</v>
      </c>
      <c r="K42" s="18" t="str">
        <f ca="1">IF(A42="","",C42*Horaire!$BH$3)</f>
        <v/>
      </c>
      <c r="L42" s="33" t="str">
        <f t="shared" ca="1" si="0"/>
        <v/>
      </c>
      <c r="M42" s="34" t="s">
        <v>41</v>
      </c>
      <c r="N42" s="36" t="str">
        <f ca="1">IF(A42="","",COUNTIFS(OFFSET(Horaire!$B$5:$BG$5,(ROW()-4)*4,0),"r",Horaire!$B$3:$BG$3,"&gt;"&amp;Horaire!$BI$4))</f>
        <v/>
      </c>
      <c r="O42" s="18" t="str">
        <f ca="1">IF(A42="","",IF(M42="a",0,Horaire!$BH$1-OFFSET(Horaire!$BH$7,(ROW()-4)*4,0)))</f>
        <v/>
      </c>
      <c r="P42" s="33" t="str">
        <f ca="1">IF(A42="","",IF(M42="a",0,(-(O42-Q42)-(N42*Horaire!$BH$3))-B42*Horaire!$BH$3))</f>
        <v/>
      </c>
      <c r="Q42" s="35">
        <v>0</v>
      </c>
    </row>
    <row r="43" spans="1:17" x14ac:dyDescent="0.3">
      <c r="A43" s="30" t="str">
        <f ca="1">IF(OFFSET(Horaire!$A$5,(ROW()-4)*4,0)="","",OFFSET(Horaire!$A$5,(ROW()-4)*4,0))</f>
        <v/>
      </c>
      <c r="B43" s="31" t="str">
        <f ca="1">IF(A43="","",COUNTIFS(OFFSET(Horaire!$B$5:$BG$5,(ROW()-4)*4,0),"r",Horaire!$B$3:$BG$3,"&lt;"&amp;Horaire!$BI$4))</f>
        <v/>
      </c>
      <c r="C43" s="31" t="str">
        <f ca="1">IF(A43="","",COUNTIF(OFFSET(Horaire!$B$5:$BG$5,(ROW()-4)*4,0),"c"))</f>
        <v/>
      </c>
      <c r="D43" s="31" t="str">
        <f ca="1">IF(A43="","",COUNTIF(OFFSET(Horaire!$B$5:$BG$5,(ROW()-4)*4,0),"f"))</f>
        <v/>
      </c>
      <c r="E43" s="31" t="str">
        <f ca="1">IF(A43="","",COUNTIF(OFFSET(Horaire!$B$5:$BG$5,(ROW()-4)*4,0),"m"))</f>
        <v/>
      </c>
      <c r="F43" s="31" t="str">
        <f ca="1">IF(A43="","",COUNTIF(OFFSET(Horaire!$B$5:$BG$5,(ROW()-4)*4,0),"a"))</f>
        <v/>
      </c>
      <c r="G43" s="31" t="str">
        <f ca="1">IF(A43="","",COUNTIF(OFFSET(Horaire!$B$5:$BG$5,(ROW()-4)*4,0),"abs"))</f>
        <v/>
      </c>
      <c r="H43" s="31" t="str">
        <f ca="1">IF(A43="","",COUNTIF(OFFSET(Horaire!$B$5:$BG$5,(ROW()-4)*4,0),"congé parent"))</f>
        <v/>
      </c>
      <c r="I43" s="63" t="str">
        <f ca="1">IF(A43="","",COUNTIF(OFFSET(Horaire!$B$5:$BG$5,(ROW()-4)*4,0),"s"))</f>
        <v/>
      </c>
      <c r="J43" s="32">
        <v>6.333333333333333</v>
      </c>
      <c r="K43" s="18" t="str">
        <f ca="1">IF(A43="","",C43*Horaire!$BH$3)</f>
        <v/>
      </c>
      <c r="L43" s="33" t="str">
        <f t="shared" ca="1" si="0"/>
        <v/>
      </c>
      <c r="M43" s="34" t="s">
        <v>41</v>
      </c>
      <c r="N43" s="36" t="str">
        <f ca="1">IF(A43="","",COUNTIFS(OFFSET(Horaire!$B$5:$BG$5,(ROW()-4)*4,0),"r",Horaire!$B$3:$BG$3,"&gt;"&amp;Horaire!$BI$4))</f>
        <v/>
      </c>
      <c r="O43" s="18" t="str">
        <f ca="1">IF(A43="","",IF(M43="a",0,Horaire!$BH$1-OFFSET(Horaire!$BH$7,(ROW()-4)*4,0)))</f>
        <v/>
      </c>
      <c r="P43" s="33" t="str">
        <f ca="1">IF(A43="","",IF(M43="a",0,(-(O43-Q43)-(N43*Horaire!$BH$3))-B43*Horaire!$BH$3))</f>
        <v/>
      </c>
      <c r="Q43" s="35">
        <v>0</v>
      </c>
    </row>
    <row r="44" spans="1:17" x14ac:dyDescent="0.3">
      <c r="A44" s="30" t="str">
        <f ca="1">IF(OFFSET(Horaire!$A$5,(ROW()-4)*4,0)="","",OFFSET(Horaire!$A$5,(ROW()-4)*4,0))</f>
        <v/>
      </c>
      <c r="B44" s="31" t="str">
        <f ca="1">IF(A44="","",COUNTIFS(OFFSET(Horaire!$B$5:$BG$5,(ROW()-4)*4,0),"r",Horaire!$B$3:$BG$3,"&lt;"&amp;Horaire!$BI$4))</f>
        <v/>
      </c>
      <c r="C44" s="31" t="str">
        <f ca="1">IF(A44="","",COUNTIF(OFFSET(Horaire!$B$5:$BG$5,(ROW()-4)*4,0),"c"))</f>
        <v/>
      </c>
      <c r="D44" s="31" t="str">
        <f ca="1">IF(A44="","",COUNTIF(OFFSET(Horaire!$B$5:$BG$5,(ROW()-4)*4,0),"f"))</f>
        <v/>
      </c>
      <c r="E44" s="31" t="str">
        <f ca="1">IF(A44="","",COUNTIF(OFFSET(Horaire!$B$5:$BG$5,(ROW()-4)*4,0),"m"))</f>
        <v/>
      </c>
      <c r="F44" s="31" t="str">
        <f ca="1">IF(A44="","",COUNTIF(OFFSET(Horaire!$B$5:$BG$5,(ROW()-4)*4,0),"a"))</f>
        <v/>
      </c>
      <c r="G44" s="31" t="str">
        <f ca="1">IF(A44="","",COUNTIF(OFFSET(Horaire!$B$5:$BG$5,(ROW()-4)*4,0),"abs"))</f>
        <v/>
      </c>
      <c r="H44" s="31" t="str">
        <f ca="1">IF(A44="","",COUNTIF(OFFSET(Horaire!$B$5:$BG$5,(ROW()-4)*4,0),"congé parent"))</f>
        <v/>
      </c>
      <c r="I44" s="63" t="str">
        <f ca="1">IF(A44="","",COUNTIF(OFFSET(Horaire!$B$5:$BG$5,(ROW()-4)*4,0),"s"))</f>
        <v/>
      </c>
      <c r="J44" s="32"/>
      <c r="K44" s="18" t="str">
        <f ca="1">IF(A44="","",C44*Horaire!$BH$3)</f>
        <v/>
      </c>
      <c r="L44" s="33" t="str">
        <f t="shared" ca="1" si="0"/>
        <v/>
      </c>
      <c r="M44" s="34" t="s">
        <v>41</v>
      </c>
      <c r="N44" s="36" t="str">
        <f ca="1">IF(A44="","",COUNTIFS(OFFSET(Horaire!$B$5:$BG$5,(ROW()-4)*4,0),"r",Horaire!$B$3:$BG$3,"&gt;"&amp;Horaire!$BI$4))</f>
        <v/>
      </c>
      <c r="O44" s="18" t="str">
        <f ca="1">IF(A44="","",IF(M44="a",0,Horaire!$BH$1-OFFSET(Horaire!$BH$7,(ROW()-4)*4,0)))</f>
        <v/>
      </c>
      <c r="P44" s="33" t="str">
        <f ca="1">IF(A44="","",IF(M44="a",0,(-(O44-Q44)-(N44*Horaire!$BH$3))-B44*Horaire!$BH$3))</f>
        <v/>
      </c>
      <c r="Q44" s="35"/>
    </row>
    <row r="45" spans="1:17" x14ac:dyDescent="0.3">
      <c r="A45" s="30" t="str">
        <f ca="1">IF(OFFSET(Horaire!$A$5,(ROW()-4)*4,0)="","",OFFSET(Horaire!$A$5,(ROW()-4)*4,0))</f>
        <v/>
      </c>
      <c r="B45" s="31" t="str">
        <f ca="1">IF(A45="","",COUNTIFS(OFFSET(Horaire!$B$5:$BG$5,(ROW()-4)*4,0),"r",Horaire!$B$3:$BG$3,"&lt;"&amp;Horaire!$BI$4))</f>
        <v/>
      </c>
      <c r="C45" s="31" t="str">
        <f ca="1">IF(A45="","",COUNTIF(OFFSET(Horaire!$B$5:$BG$5,(ROW()-4)*4,0),"c"))</f>
        <v/>
      </c>
      <c r="D45" s="31" t="str">
        <f ca="1">IF(A45="","",COUNTIF(OFFSET(Horaire!$B$5:$BG$5,(ROW()-4)*4,0),"f"))</f>
        <v/>
      </c>
      <c r="E45" s="31" t="str">
        <f ca="1">IF(A45="","",COUNTIF(OFFSET(Horaire!$B$5:$BG$5,(ROW()-4)*4,0),"m"))</f>
        <v/>
      </c>
      <c r="F45" s="31" t="str">
        <f ca="1">IF(A45="","",COUNTIF(OFFSET(Horaire!$B$5:$BG$5,(ROW()-4)*4,0),"a"))</f>
        <v/>
      </c>
      <c r="G45" s="31" t="str">
        <f ca="1">IF(A45="","",COUNTIF(OFFSET(Horaire!$B$5:$BG$5,(ROW()-4)*4,0),"abs"))</f>
        <v/>
      </c>
      <c r="H45" s="31" t="str">
        <f ca="1">IF(A45="","",COUNTIF(OFFSET(Horaire!$B$5:$BG$5,(ROW()-4)*4,0),"congé parent"))</f>
        <v/>
      </c>
      <c r="I45" s="63" t="str">
        <f ca="1">IF(A45="","",COUNTIF(OFFSET(Horaire!$B$5:$BG$5,(ROW()-4)*4,0),"s"))</f>
        <v/>
      </c>
      <c r="J45" s="32"/>
      <c r="K45" s="18" t="str">
        <f ca="1">IF(A45="","",C45*Horaire!$BH$3)</f>
        <v/>
      </c>
      <c r="L45" s="33" t="str">
        <f t="shared" ca="1" si="0"/>
        <v/>
      </c>
      <c r="M45" s="34" t="s">
        <v>41</v>
      </c>
      <c r="N45" s="36" t="str">
        <f ca="1">IF(A45="","",COUNTIFS(OFFSET(Horaire!$B$5:$BG$5,(ROW()-4)*4,0),"r",Horaire!$B$3:$BG$3,"&gt;"&amp;Horaire!$BI$4))</f>
        <v/>
      </c>
      <c r="O45" s="18" t="str">
        <f ca="1">IF(A45="","",IF(M45="a",0,Horaire!$BH$1-OFFSET(Horaire!$BH$7,(ROW()-4)*4,0)))</f>
        <v/>
      </c>
      <c r="P45" s="33" t="str">
        <f ca="1">IF(A45="","",IF(M45="a",0,(-(O45-Q45)-(N45*Horaire!$BH$3))-B45*Horaire!$BH$3))</f>
        <v/>
      </c>
      <c r="Q45" s="35"/>
    </row>
    <row r="46" spans="1:17" x14ac:dyDescent="0.3">
      <c r="A46" s="30" t="str">
        <f ca="1">IF(OFFSET(Horaire!$A$5,(ROW()-4)*4,0)="","",OFFSET(Horaire!$A$5,(ROW()-4)*4,0))</f>
        <v/>
      </c>
      <c r="B46" s="31" t="str">
        <f ca="1">IF(A46="","",COUNTIFS(OFFSET(Horaire!$B$5:$BG$5,(ROW()-4)*4,0),"r",Horaire!$B$3:$BG$3,"&lt;"&amp;Horaire!$BI$4))</f>
        <v/>
      </c>
      <c r="C46" s="31" t="str">
        <f ca="1">IF(A46="","",COUNTIF(OFFSET(Horaire!$B$5:$BG$5,(ROW()-4)*4,0),"c"))</f>
        <v/>
      </c>
      <c r="D46" s="31" t="str">
        <f ca="1">IF(A46="","",COUNTIF(OFFSET(Horaire!$B$5:$BG$5,(ROW()-4)*4,0),"f"))</f>
        <v/>
      </c>
      <c r="E46" s="31" t="str">
        <f ca="1">IF(A46="","",COUNTIF(OFFSET(Horaire!$B$5:$BG$5,(ROW()-4)*4,0),"m"))</f>
        <v/>
      </c>
      <c r="F46" s="31" t="str">
        <f ca="1">IF(A46="","",COUNTIF(OFFSET(Horaire!$B$5:$BG$5,(ROW()-4)*4,0),"a"))</f>
        <v/>
      </c>
      <c r="G46" s="31" t="str">
        <f ca="1">IF(A46="","",COUNTIF(OFFSET(Horaire!$B$5:$BG$5,(ROW()-4)*4,0),"abs"))</f>
        <v/>
      </c>
      <c r="H46" s="31" t="str">
        <f ca="1">IF(A46="","",COUNTIF(OFFSET(Horaire!$B$5:$BG$5,(ROW()-4)*4,0),"congé parent"))</f>
        <v/>
      </c>
      <c r="I46" s="63" t="str">
        <f ca="1">IF(A46="","",COUNTIF(OFFSET(Horaire!$B$5:$BG$5,(ROW()-4)*4,0),"s"))</f>
        <v/>
      </c>
      <c r="J46" s="32"/>
      <c r="K46" s="18" t="str">
        <f ca="1">IF(A46="","",C46*Horaire!$BH$3)</f>
        <v/>
      </c>
      <c r="L46" s="33" t="str">
        <f t="shared" ca="1" si="0"/>
        <v/>
      </c>
      <c r="M46" s="34" t="s">
        <v>41</v>
      </c>
      <c r="N46" s="36" t="str">
        <f ca="1">IF(A46="","",COUNTIFS(OFFSET(Horaire!$B$5:$BG$5,(ROW()-4)*4,0),"r",Horaire!$B$3:$BG$3,"&gt;"&amp;Horaire!$BI$4))</f>
        <v/>
      </c>
      <c r="O46" s="18" t="str">
        <f ca="1">IF(A46="","",IF(M46="a",0,Horaire!$BH$1-OFFSET(Horaire!$BH$7,(ROW()-4)*4,0)))</f>
        <v/>
      </c>
      <c r="P46" s="33" t="str">
        <f ca="1">IF(A46="","",IF(M46="a",0,(-(O46-Q46)-(N46*Horaire!$BH$3))-B46*Horaire!$BH$3))</f>
        <v/>
      </c>
      <c r="Q46" s="35"/>
    </row>
    <row r="47" spans="1:17" ht="15" thickBot="1" x14ac:dyDescent="0.35">
      <c r="A47" s="44" t="str">
        <f ca="1">IF(OFFSET(Horaire!$A$5,(ROW()-4)*4,0)="","",OFFSET(Horaire!$A$5,(ROW()-4)*4,0))</f>
        <v/>
      </c>
      <c r="B47" s="45" t="str">
        <f ca="1">IF(A47="","",COUNTIFS(OFFSET(Horaire!$B$5:$BG$5,(ROW()-4)*4,0),"r",Horaire!$B$3:$BG$3,"&lt;"&amp;Horaire!$BI$4))</f>
        <v/>
      </c>
      <c r="C47" s="45" t="str">
        <f ca="1">IF(A47="","",COUNTIF(OFFSET(Horaire!$B$5:$BG$5,(ROW()-4)*4,0),"c"))</f>
        <v/>
      </c>
      <c r="D47" s="45" t="str">
        <f ca="1">IF(A47="","",COUNTIF(OFFSET(Horaire!$B$5:$BG$5,(ROW()-4)*4,0),"f"))</f>
        <v/>
      </c>
      <c r="E47" s="45" t="str">
        <f ca="1">IF(A47="","",COUNTIF(OFFSET(Horaire!$B$5:$BG$5,(ROW()-4)*4,0),"m"))</f>
        <v/>
      </c>
      <c r="F47" s="45" t="str">
        <f ca="1">IF(A47="","",COUNTIF(OFFSET(Horaire!$B$5:$BG$5,(ROW()-4)*4,0),"a"))</f>
        <v/>
      </c>
      <c r="G47" s="45" t="str">
        <f ca="1">IF(A47="","",COUNTIF(OFFSET(Horaire!$B$5:$BG$5,(ROW()-4)*4,0),"abs"))</f>
        <v/>
      </c>
      <c r="H47" s="45" t="str">
        <f ca="1">IF(A47="","",COUNTIF(OFFSET(Horaire!$B$5:$BG$5,(ROW()-4)*4,0),"congé parent"))</f>
        <v/>
      </c>
      <c r="I47" s="64" t="str">
        <f ca="1">IF(A47="","",COUNTIF(OFFSET(Horaire!$B$5:$BG$5,(ROW()-4)*4,0),"s"))</f>
        <v/>
      </c>
      <c r="J47" s="46"/>
      <c r="K47" s="19" t="str">
        <f ca="1">IF(A47="","",C47*Horaire!$BH$3)</f>
        <v/>
      </c>
      <c r="L47" s="47" t="str">
        <f t="shared" ca="1" si="0"/>
        <v/>
      </c>
      <c r="M47" s="48" t="s">
        <v>41</v>
      </c>
      <c r="N47" s="49" t="str">
        <f ca="1">IF(A47="","",COUNTIFS(OFFSET(Horaire!$B$5:$BG$5,(ROW()-4)*4,0),"r",Horaire!$B$3:$BG$3,"&gt;"&amp;Horaire!$BI$4))</f>
        <v/>
      </c>
      <c r="O47" s="19" t="str">
        <f ca="1">IF(A47="","",IF(M47="a",0,Horaire!$BH$1-OFFSET(Horaire!$BH$7,(ROW()-4)*4,0)))</f>
        <v/>
      </c>
      <c r="P47" s="47" t="str">
        <f ca="1">IF(A47="","",IF(M47="a",0,(-(O47-Q47)-(N47*Horaire!$BH$3))-B47*Horaire!$BH$3))</f>
        <v/>
      </c>
      <c r="Q47" s="50"/>
    </row>
    <row r="48" spans="1:17" s="29" customFormat="1" x14ac:dyDescent="0.3">
      <c r="A48" s="43"/>
      <c r="B48" s="17"/>
      <c r="C48" s="17"/>
      <c r="D48" s="17"/>
      <c r="E48" s="17"/>
      <c r="F48" s="17"/>
      <c r="G48" s="17"/>
      <c r="H48" s="17"/>
      <c r="I48" s="17"/>
      <c r="J48" s="37"/>
      <c r="K48" s="20"/>
      <c r="L48" s="20"/>
      <c r="M48" s="38"/>
      <c r="N48" s="39"/>
      <c r="O48" s="20"/>
      <c r="P48" s="20"/>
      <c r="Q48" s="37"/>
    </row>
    <row r="49" spans="1:17" s="29" customFormat="1" ht="18" x14ac:dyDescent="0.35">
      <c r="A49" s="51">
        <v>2018</v>
      </c>
      <c r="B49" s="17"/>
      <c r="C49" s="17"/>
      <c r="D49" s="17"/>
      <c r="E49" s="17"/>
      <c r="F49" s="17"/>
      <c r="G49" s="17"/>
      <c r="H49" s="17"/>
      <c r="I49" s="17"/>
      <c r="J49" s="37"/>
      <c r="K49" s="20"/>
      <c r="L49" s="20"/>
      <c r="M49" s="38"/>
      <c r="N49" s="39"/>
      <c r="O49" s="20"/>
      <c r="P49" s="20"/>
      <c r="Q49" s="37"/>
    </row>
    <row r="50" spans="1:17" x14ac:dyDescent="0.3">
      <c r="A50" s="54">
        <f>DATE(an,1,1)</f>
        <v>41639</v>
      </c>
    </row>
    <row r="51" spans="1:17" x14ac:dyDescent="0.3">
      <c r="A51" s="54">
        <f>IF(MOD(19*MOD(an,19)+24,30)+MOD(2*MOD(an,4)+4*MOD(an,7)+6*
 MOD(19*MOD(an,19)+24,30)+5,7)-9&lt;=0,DATE(an,3,22+MOD(19*MOD(an,
 19)+24,30)+MOD(2*MOD(an,4)+4*MOD(an,7)+6*MOD(19*MOD(an,19)+24,
 30)+5,7)),DATE(an,4,MOD(19*MOD(an,19)+24,30)+MOD(2*MOD(an,4)+4*
 MOD(an,7)+6*MOD(19*MOD(an,19)+24,30)+5,7)-9))</f>
        <v>41729</v>
      </c>
      <c r="E51" s="85"/>
    </row>
    <row r="52" spans="1:17" x14ac:dyDescent="0.3">
      <c r="A52" s="54">
        <f>A51+1</f>
        <v>41730</v>
      </c>
      <c r="E52" s="85"/>
    </row>
    <row r="53" spans="1:17" x14ac:dyDescent="0.3">
      <c r="A53" s="54">
        <f>DATE(an,5,1)</f>
        <v>41759</v>
      </c>
      <c r="E53" s="85"/>
    </row>
    <row r="54" spans="1:17" x14ac:dyDescent="0.3">
      <c r="A54" s="54">
        <f>A51+39</f>
        <v>41768</v>
      </c>
    </row>
    <row r="55" spans="1:17" x14ac:dyDescent="0.3">
      <c r="A55" s="54">
        <f>A54+10</f>
        <v>41778</v>
      </c>
    </row>
    <row r="56" spans="1:17" x14ac:dyDescent="0.3">
      <c r="A56" s="54">
        <f>A55+1</f>
        <v>41779</v>
      </c>
    </row>
    <row r="57" spans="1:17" x14ac:dyDescent="0.3">
      <c r="A57" s="54">
        <f>DATE(an,7,21)</f>
        <v>41840</v>
      </c>
    </row>
    <row r="58" spans="1:17" x14ac:dyDescent="0.3">
      <c r="A58" s="54">
        <f>DATE(an,8,15)</f>
        <v>41865</v>
      </c>
    </row>
    <row r="59" spans="1:17" x14ac:dyDescent="0.3">
      <c r="A59" s="54">
        <f>DATE(an,11,1)</f>
        <v>41943</v>
      </c>
    </row>
    <row r="60" spans="1:17" x14ac:dyDescent="0.3">
      <c r="A60" s="54">
        <f>DATE(an,11,11)</f>
        <v>41953</v>
      </c>
    </row>
    <row r="61" spans="1:17" x14ac:dyDescent="0.3">
      <c r="A61" s="54">
        <f>DATE(an,12,25)</f>
        <v>41997</v>
      </c>
    </row>
  </sheetData>
  <mergeCells count="5">
    <mergeCell ref="M2:M3"/>
    <mergeCell ref="N2:Q2"/>
    <mergeCell ref="J2:L2"/>
    <mergeCell ref="A2:I2"/>
    <mergeCell ref="A1:Q1"/>
  </mergeCells>
  <pageMargins left="0.27559055118110237" right="0.19685039370078741" top="0.15748031496062992" bottom="0.15748031496062992" header="0.31496062992125984" footer="0.31496062992125984"/>
  <pageSetup paperSize="9" scale="8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Horaire</vt:lpstr>
      <vt:lpstr>Recap</vt:lpstr>
      <vt:lpstr>an</vt:lpstr>
      <vt:lpstr>fériés</vt:lpstr>
      <vt:lpstr>Recap!Zone_d_impression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Dudesson</dc:creator>
  <cp:lastModifiedBy>Moutchec</cp:lastModifiedBy>
  <cp:lastPrinted>2018-12-21T12:58:41Z</cp:lastPrinted>
  <dcterms:created xsi:type="dcterms:W3CDTF">2017-11-04T21:31:59Z</dcterms:created>
  <dcterms:modified xsi:type="dcterms:W3CDTF">2018-12-23T17:30:45Z</dcterms:modified>
</cp:coreProperties>
</file>